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240" windowWidth="15735" windowHeight="9885" tabRatio="848"/>
  </bookViews>
  <sheets>
    <sheet name="Прил 1" sheetId="3" r:id="rId1"/>
    <sheet name="Прил.2" sheetId="4" r:id="rId2"/>
    <sheet name="Прил.3" sheetId="16" r:id="rId3"/>
    <sheet name="Прил.4" sheetId="9" r:id="rId4"/>
    <sheet name="Прил.5" sheetId="5" r:id="rId5"/>
    <sheet name="Прил.6" sheetId="6" r:id="rId6"/>
    <sheet name="Прил. 7" sheetId="7" r:id="rId7"/>
    <sheet name="Прил. 8" sheetId="8" r:id="rId8"/>
    <sheet name="Прил.9" sheetId="14" r:id="rId9"/>
  </sheets>
  <externalReferences>
    <externalReference r:id="rId10"/>
    <externalReference r:id="rId11"/>
  </externalReferences>
  <definedNames>
    <definedName name="_xlnm.Print_Titles" localSheetId="6">'Прил. 7'!$7:$9</definedName>
    <definedName name="_xlnm.Print_Titles" localSheetId="7">'Прил. 8'!$10:$14</definedName>
    <definedName name="_xlnm.Print_Titles" localSheetId="4">Прил.5!$15:$17</definedName>
    <definedName name="_xlnm.Print_Titles" localSheetId="5">Прил.6!$7:$10</definedName>
  </definedNames>
  <calcPr calcId="124519"/>
</workbook>
</file>

<file path=xl/calcChain.xml><?xml version="1.0" encoding="utf-8"?>
<calcChain xmlns="http://schemas.openxmlformats.org/spreadsheetml/2006/main">
  <c r="D17" i="14"/>
  <c r="J16" i="8"/>
  <c r="G16"/>
  <c r="J13"/>
  <c r="G13"/>
  <c r="E32" i="5" l="1"/>
  <c r="D32"/>
  <c r="E31" l="1"/>
  <c r="D33" l="1"/>
  <c r="D31"/>
  <c r="E33" l="1"/>
  <c r="E28"/>
  <c r="E24"/>
  <c r="E17"/>
  <c r="D23" i="9"/>
  <c r="E23" i="5" l="1"/>
  <c r="G17" i="14"/>
  <c r="G19"/>
  <c r="D19"/>
  <c r="J15" i="8"/>
  <c r="G15"/>
  <c r="D15"/>
  <c r="E38" i="5"/>
  <c r="E39"/>
  <c r="D24"/>
  <c r="D38"/>
  <c r="D39"/>
  <c r="C17"/>
  <c r="C19"/>
  <c r="C20"/>
  <c r="C21"/>
  <c r="C22"/>
  <c r="C25"/>
  <c r="C26"/>
  <c r="C24"/>
  <c r="C27"/>
  <c r="C29"/>
  <c r="C30"/>
  <c r="C31"/>
  <c r="C32"/>
  <c r="C28"/>
  <c r="C34"/>
  <c r="C35"/>
  <c r="C33" s="1"/>
  <c r="C36"/>
  <c r="C37"/>
  <c r="C38"/>
  <c r="C39"/>
  <c r="E23" i="9"/>
  <c r="E14" i="16" s="1"/>
  <c r="E15" i="9"/>
  <c r="E13" i="16" s="1"/>
  <c r="C14" i="9"/>
  <c r="G13" i="16" l="1"/>
  <c r="H13"/>
  <c r="E12"/>
  <c r="F13"/>
  <c r="G14"/>
  <c r="F14"/>
  <c r="H14"/>
  <c r="H12" s="1"/>
  <c r="C23" i="5"/>
  <c r="C18" s="1"/>
  <c r="D28"/>
  <c r="D23" s="1"/>
  <c r="D18" s="1"/>
  <c r="E18"/>
  <c r="E14" i="9"/>
  <c r="G12" i="16" l="1"/>
  <c r="F12"/>
</calcChain>
</file>

<file path=xl/sharedStrings.xml><?xml version="1.0" encoding="utf-8"?>
<sst xmlns="http://schemas.openxmlformats.org/spreadsheetml/2006/main" count="487" uniqueCount="309">
  <si>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</si>
  <si>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</si>
  <si>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</si>
  <si>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</si>
  <si>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</si>
  <si>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</si>
  <si>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</si>
  <si>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</si>
  <si>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</si>
  <si>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</si>
  <si>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</si>
  <si>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</si>
  <si>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</si>
  <si>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</si>
  <si>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</si>
  <si>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</si>
  <si>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</si>
  <si>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</si>
  <si>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</si>
  <si>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</si>
  <si>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1.</t>
  </si>
  <si>
    <t>1.1.</t>
  </si>
  <si>
    <t>1.2.</t>
  </si>
  <si>
    <t>1.3.</t>
  </si>
  <si>
    <t>1.4.</t>
  </si>
  <si>
    <t>2.</t>
  </si>
  <si>
    <t>3.</t>
  </si>
  <si>
    <t>3.1.</t>
  </si>
  <si>
    <t>3.2.</t>
  </si>
  <si>
    <t>3.3.</t>
  </si>
  <si>
    <t>3.4.</t>
  </si>
  <si>
    <t>3.5.</t>
  </si>
  <si>
    <t>4.</t>
  </si>
  <si>
    <t>5.</t>
  </si>
  <si>
    <t>6.</t>
  </si>
  <si>
    <t>(в ред. от 17 сентября 2015 г.)</t>
  </si>
  <si>
    <t>Прогнозные сведения о расходах за технологическое присоединение</t>
  </si>
  <si>
    <t xml:space="preserve">(наименование сетевой организации)                               </t>
  </si>
  <si>
    <t xml:space="preserve">на </t>
  </si>
  <si>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</si>
  <si>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</si>
  <si>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</si>
  <si>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</si>
  <si>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руб./кВт</t>
  </si>
  <si>
    <t>Наименование мероприятий</t>
  </si>
  <si>
    <t>Объем максимальной мощности, (кВт)</t>
  </si>
  <si>
    <r>
      <t>Итого  ( С</t>
    </r>
    <r>
      <rPr>
        <b/>
        <vertAlign val="subscript"/>
        <sz val="12"/>
        <rFont val="Arial Cyr"/>
        <charset val="204"/>
      </rPr>
      <t>1</t>
    </r>
    <r>
      <rPr>
        <b/>
        <sz val="12"/>
        <rFont val="Arial Cyr"/>
        <charset val="204"/>
      </rPr>
      <t xml:space="preserve"> ) :</t>
    </r>
  </si>
  <si>
    <t>Подготовка и выдача сетевой организацией технических условий Заявителю (ТУ)</t>
  </si>
  <si>
    <t>Разработка сетевой организацией проектной документации по строительству "последней мили",</t>
  </si>
  <si>
    <t>Выполнение сетевой организацией мероприятий, связанных со строительством "последней мили"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</si>
  <si>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</si>
  <si>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</si>
  <si>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</si>
  <si>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(КТП), распределительных трансформаторных подстанций (РТП) с уровнем напряжения до 35 кВ</t>
  </si>
  <si>
    <t>строительство центров питания, подстанций с уровнем напряжения 35 кВ и выше (ПС)</t>
  </si>
  <si>
    <t>Проверка сетевой организацией выполнения Заявителем ТУ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</si>
  <si>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</si>
  <si>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</si>
  <si>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 xml:space="preserve">Расходы на мероприятия, осуществляемые при технологическом </t>
  </si>
  <si>
    <t>присоединении</t>
  </si>
  <si>
    <t>Распределение необходимой валовой выручки (рублей)</t>
  </si>
  <si>
    <t>Ставки для расчета платы по каждому мероприятию, (руб./кВт)           (без учета НДС)</t>
  </si>
  <si>
    <t>Единица измерения</t>
  </si>
  <si>
    <t xml:space="preserve">Расчет необходимой валовой выручки </t>
  </si>
  <si>
    <t>ООО "Системы жизнеобеспечения РМ"</t>
  </si>
  <si>
    <t xml:space="preserve"> на технологическое присоединение</t>
  </si>
  <si>
    <t>тыс. руб.</t>
  </si>
  <si>
    <t>№ п.п.</t>
  </si>
  <si>
    <t>Наименование показателя</t>
  </si>
  <si>
    <t>Утвержд. данные                      на 2015 год</t>
  </si>
  <si>
    <t>Количество технологических присоединений</t>
  </si>
  <si>
    <t>Расходы по выполнению мероприятий по технологическому присоединению, всего</t>
  </si>
  <si>
    <t>Вспомогательные материалы (ГСМ)</t>
  </si>
  <si>
    <t>Энергия на хозяйственные нужды</t>
  </si>
  <si>
    <t>Оплата труда ППП (без ЕСН)</t>
  </si>
  <si>
    <t>Отчисления на страховые взносы</t>
  </si>
  <si>
    <t>1.5.</t>
  </si>
  <si>
    <t>Прочие расходы, всего, в том числе:</t>
  </si>
  <si>
    <t>1.5.1.</t>
  </si>
  <si>
    <t xml:space="preserve">  работы и услуги производственного  характера</t>
  </si>
  <si>
    <t>1.5.1.1.</t>
  </si>
  <si>
    <t>производственно-технические услуги (аутсорсинг)</t>
  </si>
  <si>
    <t>1.5.1.2.</t>
  </si>
  <si>
    <t>транспортные услуги (аутсорсинг)</t>
  </si>
  <si>
    <t>1.5.2.</t>
  </si>
  <si>
    <t>-  налоги и сборы, уменьшающие налогооблагаемую базу на прибыль организаций, всего</t>
  </si>
  <si>
    <t>1.5.3.</t>
  </si>
  <si>
    <t xml:space="preserve">  - работы и услуги непроизводственного  характера, в т. ч.:</t>
  </si>
  <si>
    <t>1.5.3.1.</t>
  </si>
  <si>
    <t>услуги связи</t>
  </si>
  <si>
    <t>1.5.3.2.</t>
  </si>
  <si>
    <t>расходы на информационное обслуживание, консультационные и юридические услуги</t>
  </si>
  <si>
    <t>1.5.3.3.</t>
  </si>
  <si>
    <t>плата за аренду имущества</t>
  </si>
  <si>
    <t>1.5.3.4.</t>
  </si>
  <si>
    <t>другие прочие расходы, связанные с производством и реализацией</t>
  </si>
  <si>
    <t>1.5.3.5.</t>
  </si>
  <si>
    <t>Внереализационные расходы, всего:</t>
  </si>
  <si>
    <t>1.6.</t>
  </si>
  <si>
    <t xml:space="preserve">  - расходы на услуги банков</t>
  </si>
  <si>
    <t>1.6.1.</t>
  </si>
  <si>
    <t xml:space="preserve">  -  %  за пользование кредитом</t>
  </si>
  <si>
    <t>1.6.2.</t>
  </si>
  <si>
    <t xml:space="preserve">  - прочие обоснованные расходы</t>
  </si>
  <si>
    <t>1.6.3.</t>
  </si>
  <si>
    <t xml:space="preserve">  - денежные выплаты социального характера (по Соглашению социального партнерства)</t>
  </si>
  <si>
    <t>Расходы на строительство объектов электросетевого хозяйства - от существующих объектов электросетевого  хозяйства до присоединяемых энергопринимающих устройств и (или) объектов электроэнергетики</t>
  </si>
  <si>
    <t>Выпадающие доходы / экономия средств</t>
  </si>
  <si>
    <t>2</t>
  </si>
  <si>
    <t>ИНФОРМАЦИЯ</t>
  </si>
  <si>
    <t>по сетям ООО "Системы жизнеобеспечения РМ"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</si>
  <si>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</si>
  <si>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</si>
  <si>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</si>
  <si>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</si>
  <si>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0,4 кВ</t>
  </si>
  <si>
    <t>1 - 20 кВ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</si>
  <si>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</si>
  <si>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</si>
  <si>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</si>
  <si>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</si>
  <si>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</si>
  <si>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</si>
  <si>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</si>
  <si>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</si>
  <si>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</si>
  <si>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</si>
  <si>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</si>
  <si>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Фактические средние данные о присоединенных объемах максимальной </t>
  </si>
  <si>
    <t>мощности за 3 предыдущих года по каждому мероприятию</t>
  </si>
  <si>
    <t>Фактические расходы на строительство подстанций за 3 предыдущих года   (тыс. руб.)</t>
  </si>
  <si>
    <t>Объем мощности, введенной в основные фонды за 3 предыдущих года (кВт)</t>
  </si>
  <si>
    <t>Строительство пунктов секционирования (распределительных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</si>
  <si>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</si>
  <si>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</si>
  <si>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каждому мероприятию</t>
  </si>
  <si>
    <t>Фактические средние данные о длине линий электропередачи и об объемах</t>
  </si>
  <si>
    <t>максимальной мощности построенных объектов за 3 предыдущих года по</t>
  </si>
  <si>
    <t>Расходы на строительство воздушных и кабельных линий электропередачи на i-м уровне напряжения, фактически построенных за последних 3 года (тыс. руб.)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</si>
  <si>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</si>
  <si>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</si>
  <si>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</t>
  </si>
  <si>
    <t>35 кВ</t>
  </si>
  <si>
    <t>Строительство воздушных линий электропередачи</t>
  </si>
  <si>
    <t>Республика Мордовия, г. Саранск, ул. Большевистская, д. 81А</t>
  </si>
  <si>
    <t>1326218854</t>
  </si>
  <si>
    <t>132601001</t>
  </si>
  <si>
    <t>mce_ekonom@mail.ru</t>
  </si>
  <si>
    <t>8(8342)473208</t>
  </si>
  <si>
    <t>8(8432)473218</t>
  </si>
  <si>
    <t>Обозначение</t>
  </si>
  <si>
    <t>6-10 кВ</t>
  </si>
  <si>
    <t>2019</t>
  </si>
  <si>
    <t>2019 год</t>
  </si>
  <si>
    <t>Балакин Сергей Николаевич</t>
  </si>
  <si>
    <t>Стандартизированные тарифные ставки для расчета платы за технологическое присоединение к территориальным распределительным сетям на уровне
            напряжения ниже 35 кВ и присоединяемой мощностью
           менее 8900 кВт на 2019 год</t>
  </si>
  <si>
    <t>(без НДС)</t>
  </si>
  <si>
    <t>№ п/п</t>
  </si>
  <si>
    <t>Объект электросетевого хозяйства</t>
  </si>
  <si>
    <t>Размер стандартизированных тарифных ставок</t>
  </si>
  <si>
    <t>городские населенные пункты</t>
  </si>
  <si>
    <t>населенные пункты, не относящиеся к городским населенным пунктам</t>
  </si>
  <si>
    <t>0,4 кВ и ниже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</si>
  <si>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</t>
  </si>
  <si>
    <r>
      <t>С</t>
    </r>
    <r>
      <rPr>
        <b/>
        <vertAlign val="subscript"/>
        <sz val="12"/>
        <rFont val="Times New Roman"/>
        <family val="1"/>
        <charset val="204"/>
      </rPr>
      <t>1</t>
    </r>
  </si>
  <si>
    <t>1.1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</si>
  <si>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</si>
  <si>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</si>
  <si>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1.2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</si>
  <si>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</si>
  <si>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1.3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</si>
  <si>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</si>
  <si>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1"/>
        <rFont val="Times New Roman"/>
        <family val="1"/>
        <charset val="204"/>
      </rPr>
      <t>1</t>
    </r>
  </si>
  <si>
    <t>_</t>
  </si>
  <si>
    <t>1.4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</si>
  <si>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</t>
  </si>
  <si>
    <t>Строительство воздушных линий *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</si>
  <si>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2</t>
    </r>
  </si>
  <si>
    <t>Деревянные опоры</t>
  </si>
  <si>
    <r>
      <t>С</t>
    </r>
    <r>
      <rPr>
        <vertAlign val="subscript"/>
        <sz val="12"/>
        <color indexed="8"/>
        <rFont val="Times New Roman"/>
        <family val="1"/>
        <charset val="204"/>
      </rPr>
      <t>2</t>
    </r>
  </si>
  <si>
    <t>1.1.1</t>
  </si>
  <si>
    <t xml:space="preserve">  изолированный провод</t>
  </si>
  <si>
    <t>1.1.1.1</t>
  </si>
  <si>
    <t xml:space="preserve">    медный провод</t>
  </si>
  <si>
    <r>
      <t>С</t>
    </r>
    <r>
      <rPr>
        <vertAlign val="subscript"/>
        <sz val="11"/>
        <color indexed="8"/>
        <rFont val="Times New Roman"/>
        <family val="1"/>
        <charset val="204"/>
      </rPr>
      <t>2</t>
    </r>
  </si>
  <si>
    <t>1.1.1.2</t>
  </si>
  <si>
    <t xml:space="preserve">    стальной провод</t>
  </si>
  <si>
    <t>1.1.1.3</t>
  </si>
  <si>
    <t xml:space="preserve">    сталеалюминиевый провод</t>
  </si>
  <si>
    <t>1.1.1.4</t>
  </si>
  <si>
    <t xml:space="preserve">    алюминиевый провод</t>
  </si>
  <si>
    <t>1.1.1.4.1</t>
  </si>
  <si>
    <t xml:space="preserve">       сечение провода до 50 мм включительно</t>
  </si>
  <si>
    <r>
      <t>С</t>
    </r>
    <r>
      <rPr>
        <i/>
        <vertAlign val="subscript"/>
        <sz val="11"/>
        <color indexed="8"/>
        <rFont val="Times New Roman"/>
        <family val="1"/>
        <charset val="204"/>
      </rPr>
      <t>2</t>
    </r>
  </si>
  <si>
    <t>руб./км</t>
  </si>
  <si>
    <t>1.1.1.4.2</t>
  </si>
  <si>
    <t xml:space="preserve">       сечение провода от 50 до 100 мм включительно</t>
  </si>
  <si>
    <t>1.1.2</t>
  </si>
  <si>
    <t xml:space="preserve">  неизолированный провод</t>
  </si>
  <si>
    <r>
      <t>С</t>
    </r>
    <r>
      <rPr>
        <vertAlign val="subscript"/>
        <sz val="12"/>
        <rFont val="Times New Roman"/>
        <family val="1"/>
        <charset val="204"/>
      </rPr>
      <t>2</t>
    </r>
  </si>
  <si>
    <t>Металлические опоры</t>
  </si>
  <si>
    <t>Железобетонные опоры</t>
  </si>
  <si>
    <t>1.3.1</t>
  </si>
  <si>
    <t>1.3.1.1</t>
  </si>
  <si>
    <t>1.3.1.2</t>
  </si>
  <si>
    <t>1.3.1.3</t>
  </si>
  <si>
    <t xml:space="preserve">       сечение провода от 100 до 200 мм включительно</t>
  </si>
  <si>
    <t>1.3.1.4</t>
  </si>
  <si>
    <t>1.3.1.4.1</t>
  </si>
  <si>
    <t>1.3.1.4.2</t>
  </si>
  <si>
    <t>1.3.1.4.3</t>
  </si>
  <si>
    <t>1.3.2</t>
  </si>
  <si>
    <t>Строительство кабельных линий*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</si>
  <si>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3</t>
    </r>
  </si>
  <si>
    <t>2.1</t>
  </si>
  <si>
    <t>В траншеях</t>
  </si>
  <si>
    <r>
      <t>С</t>
    </r>
    <r>
      <rPr>
        <vertAlign val="subscript"/>
        <sz val="12"/>
        <color indexed="8"/>
        <rFont val="Times New Roman"/>
        <family val="1"/>
        <charset val="204"/>
      </rPr>
      <t>3</t>
    </r>
  </si>
  <si>
    <t>2.1.1</t>
  </si>
  <si>
    <t xml:space="preserve">  одножильные</t>
  </si>
  <si>
    <t>2.1.1.1</t>
  </si>
  <si>
    <t xml:space="preserve">    кабели с резиновой и пластмассовой изоляцией</t>
  </si>
  <si>
    <t>2.1.1.2</t>
  </si>
  <si>
    <t xml:space="preserve">    кабели с бумажной изоляцией</t>
  </si>
  <si>
    <r>
      <t>С</t>
    </r>
    <r>
      <rPr>
        <vertAlign val="subscript"/>
        <sz val="11"/>
        <color indexed="8"/>
        <rFont val="Times New Roman"/>
        <family val="1"/>
        <charset val="204"/>
      </rPr>
      <t>3</t>
    </r>
  </si>
  <si>
    <t>2.1.2</t>
  </si>
  <si>
    <t xml:space="preserve"> многожильные</t>
  </si>
  <si>
    <t>2.1.2.1</t>
  </si>
  <si>
    <r>
      <t>С</t>
    </r>
    <r>
      <rPr>
        <i/>
        <vertAlign val="subscript"/>
        <sz val="11"/>
        <color indexed="8"/>
        <rFont val="Times New Roman"/>
        <family val="1"/>
        <charset val="204"/>
      </rPr>
      <t>3</t>
    </r>
  </si>
  <si>
    <t xml:space="preserve">       сечение провода от 200 до 500 мм включительно</t>
  </si>
  <si>
    <t>2.1.2.2</t>
  </si>
  <si>
    <t>2.2</t>
  </si>
  <si>
    <t>В блоках</t>
  </si>
  <si>
    <t>2.3</t>
  </si>
  <si>
    <t>В каналах</t>
  </si>
  <si>
    <t>2.3.1</t>
  </si>
  <si>
    <t>2.3.2</t>
  </si>
  <si>
    <t xml:space="preserve">  многожильные</t>
  </si>
  <si>
    <t>2.3.2.1</t>
  </si>
  <si>
    <t>2.3.2.2</t>
  </si>
  <si>
    <t>2.4</t>
  </si>
  <si>
    <t>В туннелях и коллекторах</t>
  </si>
  <si>
    <t>2.5</t>
  </si>
  <si>
    <t>В галереях и эстакадах</t>
  </si>
  <si>
    <t>2.5.1</t>
  </si>
  <si>
    <t>2.5.2</t>
  </si>
  <si>
    <t>2.5.2.1</t>
  </si>
  <si>
    <t xml:space="preserve">     кабели с резиновой и пластмассовой изоляцией</t>
  </si>
  <si>
    <t>2.5.2.2</t>
  </si>
  <si>
    <t xml:space="preserve">     кабели с бумажной изоляцией</t>
  </si>
  <si>
    <t>2.5.2.2.1</t>
  </si>
  <si>
    <t>2.5.2.2.2</t>
  </si>
  <si>
    <r>
      <t>С</t>
    </r>
    <r>
      <rPr>
        <i/>
        <vertAlign val="subscript"/>
        <sz val="12"/>
        <color indexed="8"/>
        <rFont val="Times New Roman"/>
        <family val="1"/>
        <charset val="204"/>
      </rPr>
      <t>3</t>
    </r>
  </si>
  <si>
    <t>2.5.2.2.3</t>
  </si>
  <si>
    <t>2.5.2.2.4</t>
  </si>
  <si>
    <t>2.6</t>
  </si>
  <si>
    <t>Горизонтальное наклонное бурение</t>
  </si>
  <si>
    <t>2.6.1</t>
  </si>
  <si>
    <t>одножильные</t>
  </si>
  <si>
    <t>2.6.2</t>
  </si>
  <si>
    <t>многожильные</t>
  </si>
  <si>
    <t>2.6.2.1</t>
  </si>
  <si>
    <t>2.6.2.2</t>
  </si>
  <si>
    <t>3</t>
  </si>
  <si>
    <t>Строительство пунктов секционирования (реклоузеров, распределительных пунктов, переключательных пунктов)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</si>
  <si>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4</t>
    </r>
  </si>
  <si>
    <t>3.1</t>
  </si>
  <si>
    <t>Реклоузеры</t>
  </si>
  <si>
    <r>
      <t>С</t>
    </r>
    <r>
      <rPr>
        <vertAlign val="subscript"/>
        <sz val="12"/>
        <color indexed="8"/>
        <rFont val="Times New Roman"/>
        <family val="1"/>
        <charset val="204"/>
      </rPr>
      <t>4</t>
    </r>
  </si>
  <si>
    <t>3.2</t>
  </si>
  <si>
    <t>Распределительные пункты (РП)</t>
  </si>
  <si>
    <t>3.3</t>
  </si>
  <si>
    <t>Переключательные пункты (ПП)</t>
  </si>
  <si>
    <t>4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</si>
  <si>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</si>
  <si>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5</t>
    </r>
  </si>
  <si>
    <t>4.1</t>
  </si>
  <si>
    <t>трансформаторные подстанции (ТП), за исключением распределительных трансформаторных подстанций (РТП)</t>
  </si>
  <si>
    <r>
      <t>С</t>
    </r>
    <r>
      <rPr>
        <vertAlign val="subscript"/>
        <sz val="12"/>
        <color indexed="8"/>
        <rFont val="Times New Roman"/>
        <family val="1"/>
        <charset val="204"/>
      </rPr>
      <t>5</t>
    </r>
  </si>
  <si>
    <t>4.1.1</t>
  </si>
  <si>
    <t xml:space="preserve">  подстанции однотрансформаторные </t>
  </si>
  <si>
    <t>4.1.2</t>
  </si>
  <si>
    <t xml:space="preserve">  подстанции двухтрансформаторные и более </t>
  </si>
  <si>
    <t>5</t>
  </si>
  <si>
    <t>Строительство распределительных трансформаторных подстанций (РТП) с уровнем напряжения до 35 кВ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</si>
  <si>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6</t>
    </r>
  </si>
  <si>
    <t>5.1</t>
  </si>
  <si>
    <r>
      <t>С</t>
    </r>
    <r>
      <rPr>
        <vertAlign val="subscript"/>
        <sz val="12"/>
        <color indexed="8"/>
        <rFont val="Times New Roman"/>
        <family val="1"/>
        <charset val="204"/>
      </rPr>
      <t>6</t>
    </r>
  </si>
  <si>
    <t>5.2</t>
  </si>
  <si>
    <t>6</t>
  </si>
  <si>
    <t>Строительство центров питания, подстанций уровнем напряжения 35 кВ и выше (ПС)</t>
  </si>
  <si>
    <r>
      <t>С</t>
    </r>
    <r>
      <rPr>
        <b/>
        <vertAlign val="subscript"/>
        <sz val="12"/>
        <color indexed="8"/>
        <rFont val="Times New Roman"/>
        <family val="1"/>
        <charset val="204"/>
      </rPr>
      <t>7</t>
    </r>
  </si>
  <si>
    <t>6.1</t>
  </si>
  <si>
    <t>ПС 35 кВ</t>
  </si>
  <si>
    <r>
      <t>С</t>
    </r>
    <r>
      <rPr>
        <vertAlign val="subscript"/>
        <sz val="12"/>
        <color indexed="8"/>
        <rFont val="Times New Roman"/>
        <family val="1"/>
        <charset val="204"/>
      </rPr>
      <t>7</t>
    </r>
  </si>
  <si>
    <t>6.2</t>
  </si>
  <si>
    <t>ПС 110 кВ и выше</t>
  </si>
  <si>
    <t>Приложение № 3</t>
  </si>
  <si>
    <t>Приложение № 4</t>
  </si>
  <si>
    <t>к сетям ООО "Системы жизнеобеспечения РМ" на 2019 год</t>
  </si>
  <si>
    <t>Приложение № 5</t>
  </si>
  <si>
    <t xml:space="preserve"> на 2019 год</t>
  </si>
  <si>
    <t>Ожидаемые данные                    за 2018 год</t>
  </si>
  <si>
    <t>Плановые показатели                   на 2019 год</t>
  </si>
  <si>
    <t>Приложение № 6</t>
  </si>
  <si>
    <t>Приложение № 7</t>
  </si>
  <si>
    <t>Приложение № 8</t>
  </si>
  <si>
    <t>об осуществлении технологического присоединения по договорам, заключенным за 9 месяцев 2018 года</t>
  </si>
  <si>
    <t>Приложение № 9</t>
  </si>
  <si>
    <t>о поданных заявках на технологическое присоединение за 9 месяцев 2018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</si>
</sst>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р_._-;\-* #,##0.00\ _р_._-;_-* &quot;-&quot;??\ _р_._-;_-@_-"/>
    <numFmt numFmtId="165" formatCode="0.0"/>
    <numFmt numFmtId="166" formatCode="#,##0.000"/>
    <numFmt numFmtId="167" formatCode="d/m"/>
    <numFmt numFmtId="168" formatCode="0.00000"/>
    <numFmt numFmtId="169" formatCode="_(* #,##0.00_);_(* \(#,##0.00\);_(* &quot;-&quot;??_);_(@_)"/>
  </numFmts>
  <fonts count="56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color indexed="63"/>
      <name val="Arial"/>
      <family val="2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vertAlign val="subscript"/>
      <sz val="12"/>
      <name val="Arial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Arial Cyr"/>
      <family val="2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11"/>
      <name val="Times New Roman Cyr"/>
      <family val="1"/>
      <charset val="204"/>
    </font>
    <font>
      <sz val="12"/>
      <name val="Times New Roman CYR"/>
      <charset val="204"/>
    </font>
    <font>
      <b/>
      <sz val="12"/>
      <color indexed="63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vertAlign val="subscript"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vertAlign val="subscript"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bscript"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vertAlign val="subscript"/>
      <sz val="11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1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335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3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 wrapText="1"/>
    </xf>
    <xf numFmtId="0" fontId="32" fillId="0" borderId="3" xfId="0" applyFont="1" applyBorder="1" applyAlignment="1">
      <alignment horizontal="justify" vertical="top" wrapText="1"/>
    </xf>
    <xf numFmtId="0" fontId="32" fillId="0" borderId="4" xfId="0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/>
    <xf numFmtId="165" fontId="0" fillId="0" borderId="1" xfId="0" applyNumberForma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/>
    </xf>
    <xf numFmtId="4" fontId="0" fillId="0" borderId="1" xfId="0" applyNumberFormat="1" applyBorder="1" applyAlignment="1">
      <alignment vertical="center" wrapText="1"/>
    </xf>
    <xf numFmtId="0" fontId="6" fillId="0" borderId="0" xfId="2" applyFont="1" applyAlignment="1">
      <alignment horizontal="center" vertical="center" wrapText="1"/>
    </xf>
    <xf numFmtId="0" fontId="18" fillId="0" borderId="0" xfId="2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"/>
    </xf>
    <xf numFmtId="0" fontId="21" fillId="2" borderId="2" xfId="2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4" fontId="0" fillId="0" borderId="0" xfId="0" applyNumberFormat="1"/>
    <xf numFmtId="0" fontId="21" fillId="2" borderId="7" xfId="2" applyFont="1" applyFill="1" applyBorder="1" applyAlignment="1">
      <alignment horizontal="left" vertical="center"/>
    </xf>
    <xf numFmtId="3" fontId="0" fillId="0" borderId="8" xfId="0" applyNumberForma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9" xfId="2" applyFont="1" applyBorder="1" applyAlignment="1">
      <alignment vertical="center" wrapText="1"/>
    </xf>
    <xf numFmtId="4" fontId="22" fillId="0" borderId="8" xfId="0" applyNumberFormat="1" applyFont="1" applyFill="1" applyBorder="1" applyAlignment="1">
      <alignment horizontal="center" vertical="center"/>
    </xf>
    <xf numFmtId="166" fontId="13" fillId="0" borderId="0" xfId="0" applyNumberFormat="1" applyFont="1"/>
    <xf numFmtId="167" fontId="23" fillId="0" borderId="10" xfId="2" applyNumberFormat="1" applyFont="1" applyBorder="1" applyAlignment="1">
      <alignment horizontal="center" vertical="center"/>
    </xf>
    <xf numFmtId="0" fontId="24" fillId="0" borderId="10" xfId="2" applyFont="1" applyBorder="1" applyAlignment="1">
      <alignment vertical="center" wrapText="1"/>
    </xf>
    <xf numFmtId="4" fontId="25" fillId="0" borderId="6" xfId="0" applyNumberFormat="1" applyFont="1" applyFill="1" applyBorder="1" applyAlignment="1">
      <alignment horizontal="center" vertical="center"/>
    </xf>
    <xf numFmtId="167" fontId="24" fillId="0" borderId="10" xfId="2" applyNumberFormat="1" applyFont="1" applyBorder="1" applyAlignment="1">
      <alignment horizontal="center" vertical="center"/>
    </xf>
    <xf numFmtId="4" fontId="13" fillId="0" borderId="0" xfId="0" applyNumberFormat="1" applyFont="1"/>
    <xf numFmtId="49" fontId="26" fillId="0" borderId="10" xfId="2" applyNumberFormat="1" applyFont="1" applyBorder="1" applyAlignment="1">
      <alignment vertical="center" wrapText="1"/>
    </xf>
    <xf numFmtId="0" fontId="23" fillId="0" borderId="10" xfId="2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/>
    </xf>
    <xf numFmtId="4" fontId="25" fillId="0" borderId="5" xfId="0" applyNumberFormat="1" applyFont="1" applyBorder="1" applyAlignment="1">
      <alignment horizontal="center"/>
    </xf>
    <xf numFmtId="166" fontId="1" fillId="0" borderId="0" xfId="0" applyNumberFormat="1" applyFont="1"/>
    <xf numFmtId="0" fontId="23" fillId="0" borderId="10" xfId="2" applyNumberFormat="1" applyFont="1" applyBorder="1" applyAlignment="1">
      <alignment vertical="center" wrapText="1"/>
    </xf>
    <xf numFmtId="49" fontId="19" fillId="0" borderId="10" xfId="2" applyNumberFormat="1" applyFont="1" applyBorder="1" applyAlignment="1">
      <alignment vertical="center" wrapText="1"/>
    </xf>
    <xf numFmtId="49" fontId="23" fillId="0" borderId="10" xfId="2" applyNumberFormat="1" applyFont="1" applyBorder="1" applyAlignment="1">
      <alignment vertical="center" wrapText="1"/>
    </xf>
    <xf numFmtId="167" fontId="27" fillId="0" borderId="10" xfId="2" applyNumberFormat="1" applyFont="1" applyBorder="1" applyAlignment="1">
      <alignment horizontal="center" vertical="center"/>
    </xf>
    <xf numFmtId="49" fontId="27" fillId="0" borderId="10" xfId="2" applyNumberFormat="1" applyFont="1" applyBorder="1" applyAlignment="1">
      <alignment vertical="center" wrapText="1"/>
    </xf>
    <xf numFmtId="166" fontId="28" fillId="0" borderId="0" xfId="0" applyNumberFormat="1" applyFont="1"/>
    <xf numFmtId="0" fontId="28" fillId="0" borderId="0" xfId="0" applyFont="1"/>
    <xf numFmtId="0" fontId="27" fillId="0" borderId="10" xfId="2" applyNumberFormat="1" applyFont="1" applyBorder="1" applyAlignment="1">
      <alignment vertical="center" wrapText="1"/>
    </xf>
    <xf numFmtId="0" fontId="27" fillId="0" borderId="10" xfId="2" applyFont="1" applyBorder="1" applyAlignment="1">
      <alignment vertical="center" wrapText="1"/>
    </xf>
    <xf numFmtId="0" fontId="26" fillId="0" borderId="10" xfId="2" applyFont="1" applyBorder="1" applyAlignment="1">
      <alignment vertical="center" wrapText="1"/>
    </xf>
    <xf numFmtId="49" fontId="26" fillId="0" borderId="10" xfId="2" applyNumberFormat="1" applyFont="1" applyBorder="1" applyAlignment="1">
      <alignment horizontal="center" vertical="center"/>
    </xf>
    <xf numFmtId="49" fontId="26" fillId="0" borderId="10" xfId="2" applyNumberFormat="1" applyFont="1" applyBorder="1" applyAlignment="1">
      <alignment vertical="center"/>
    </xf>
    <xf numFmtId="0" fontId="29" fillId="0" borderId="10" xfId="2" applyFont="1" applyBorder="1" applyAlignment="1">
      <alignment vertical="center" wrapText="1"/>
    </xf>
    <xf numFmtId="0" fontId="30" fillId="0" borderId="0" xfId="0" applyFont="1" applyAlignment="1">
      <alignment vertical="center"/>
    </xf>
    <xf numFmtId="4" fontId="0" fillId="0" borderId="0" xfId="0" applyNumberFormat="1" applyAlignment="1">
      <alignment horizontal="center"/>
    </xf>
    <xf numFmtId="0" fontId="19" fillId="0" borderId="0" xfId="2" applyFont="1" applyBorder="1" applyAlignment="1">
      <alignment vertical="center"/>
    </xf>
    <xf numFmtId="0" fontId="1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left" vertical="center"/>
    </xf>
    <xf numFmtId="0" fontId="19" fillId="0" borderId="0" xfId="2" applyFont="1" applyAlignment="1">
      <alignment vertical="center"/>
    </xf>
    <xf numFmtId="49" fontId="22" fillId="0" borderId="10" xfId="2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11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center" vertical="top" wrapText="1"/>
    </xf>
    <xf numFmtId="0" fontId="32" fillId="0" borderId="12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horizontal="justify" vertical="top" wrapText="1"/>
    </xf>
    <xf numFmtId="0" fontId="32" fillId="0" borderId="15" xfId="0" applyFont="1" applyBorder="1" applyAlignment="1">
      <alignment horizontal="justify" vertical="top" wrapText="1"/>
    </xf>
    <xf numFmtId="0" fontId="32" fillId="0" borderId="1" xfId="0" applyFont="1" applyBorder="1" applyAlignment="1">
      <alignment vertical="top" wrapText="1"/>
    </xf>
    <xf numFmtId="0" fontId="32" fillId="0" borderId="1" xfId="0" applyFont="1" applyBorder="1" applyAlignment="1">
      <alignment horizontal="justify" vertical="top" wrapText="1"/>
    </xf>
    <xf numFmtId="0" fontId="32" fillId="0" borderId="16" xfId="0" applyFont="1" applyBorder="1" applyAlignment="1">
      <alignment horizontal="justify" vertical="top" wrapText="1"/>
    </xf>
    <xf numFmtId="0" fontId="32" fillId="0" borderId="17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vertical="top" wrapText="1"/>
    </xf>
    <xf numFmtId="0" fontId="32" fillId="0" borderId="19" xfId="0" applyFont="1" applyBorder="1" applyAlignment="1">
      <alignment horizontal="justify" vertical="top" wrapText="1"/>
    </xf>
    <xf numFmtId="0" fontId="32" fillId="0" borderId="20" xfId="0" applyFont="1" applyBorder="1" applyAlignment="1">
      <alignment horizontal="justify" vertical="top" wrapText="1"/>
    </xf>
    <xf numFmtId="0" fontId="32" fillId="0" borderId="21" xfId="0" applyFont="1" applyBorder="1" applyAlignment="1">
      <alignment horizontal="center" vertical="top" wrapText="1"/>
    </xf>
    <xf numFmtId="0" fontId="14" fillId="0" borderId="0" xfId="0" applyFont="1"/>
    <xf numFmtId="1" fontId="32" fillId="0" borderId="1" xfId="0" applyNumberFormat="1" applyFont="1" applyBorder="1" applyAlignment="1">
      <alignment horizontal="justify" vertical="top" wrapText="1"/>
    </xf>
    <xf numFmtId="0" fontId="33" fillId="0" borderId="0" xfId="0" applyFont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4" fontId="33" fillId="0" borderId="0" xfId="0" applyNumberFormat="1" applyFont="1" applyAlignment="1">
      <alignment horizontal="center"/>
    </xf>
    <xf numFmtId="4" fontId="33" fillId="0" borderId="0" xfId="0" applyNumberFormat="1" applyFont="1" applyAlignment="1">
      <alignment horizontal="right"/>
    </xf>
    <xf numFmtId="0" fontId="19" fillId="0" borderId="9" xfId="2" applyFont="1" applyBorder="1" applyAlignment="1">
      <alignment horizontal="center" vertical="center"/>
    </xf>
    <xf numFmtId="0" fontId="21" fillId="2" borderId="22" xfId="2" applyFont="1" applyFill="1" applyBorder="1" applyAlignment="1">
      <alignment horizontal="center" vertical="center"/>
    </xf>
    <xf numFmtId="0" fontId="21" fillId="2" borderId="9" xfId="2" applyFont="1" applyFill="1" applyBorder="1" applyAlignment="1">
      <alignment horizontal="center" vertical="center"/>
    </xf>
    <xf numFmtId="0" fontId="22" fillId="0" borderId="23" xfId="2" applyFont="1" applyBorder="1" applyAlignment="1">
      <alignment horizontal="center" vertical="center"/>
    </xf>
    <xf numFmtId="0" fontId="22" fillId="0" borderId="23" xfId="0" applyNumberFormat="1" applyFont="1" applyBorder="1" applyAlignment="1">
      <alignment vertical="center" wrapText="1"/>
    </xf>
    <xf numFmtId="4" fontId="25" fillId="0" borderId="24" xfId="0" applyNumberFormat="1" applyFont="1" applyFill="1" applyBorder="1" applyAlignment="1">
      <alignment horizontal="center" vertical="center"/>
    </xf>
    <xf numFmtId="0" fontId="4" fillId="0" borderId="0" xfId="4" applyFont="1" applyBorder="1"/>
    <xf numFmtId="0" fontId="4" fillId="0" borderId="0" xfId="4" applyFont="1" applyFill="1" applyBorder="1" applyAlignment="1">
      <alignment horizontal="center"/>
    </xf>
    <xf numFmtId="4" fontId="34" fillId="0" borderId="0" xfId="4" applyNumberFormat="1" applyFont="1" applyBorder="1"/>
    <xf numFmtId="0" fontId="4" fillId="0" borderId="0" xfId="4" applyNumberFormat="1" applyFont="1" applyBorder="1"/>
    <xf numFmtId="0" fontId="4" fillId="0" borderId="0" xfId="4" applyNumberFormat="1" applyFont="1" applyFill="1" applyBorder="1"/>
    <xf numFmtId="0" fontId="34" fillId="0" borderId="0" xfId="4" applyNumberFormat="1" applyFont="1" applyBorder="1"/>
    <xf numFmtId="0" fontId="34" fillId="0" borderId="0" xfId="4" applyFont="1" applyBorder="1"/>
    <xf numFmtId="0" fontId="34" fillId="0" borderId="7" xfId="4" applyNumberFormat="1" applyFont="1" applyBorder="1" applyAlignment="1">
      <alignment horizontal="center" wrapText="1"/>
    </xf>
    <xf numFmtId="0" fontId="34" fillId="0" borderId="0" xfId="4" applyNumberFormat="1" applyFont="1"/>
    <xf numFmtId="0" fontId="4" fillId="0" borderId="0" xfId="4" applyNumberFormat="1" applyFont="1"/>
    <xf numFmtId="0" fontId="4" fillId="0" borderId="0" xfId="4" applyFont="1"/>
    <xf numFmtId="0" fontId="37" fillId="0" borderId="0" xfId="4" applyNumberFormat="1" applyFont="1"/>
    <xf numFmtId="0" fontId="37" fillId="0" borderId="0" xfId="4" applyFont="1"/>
    <xf numFmtId="0" fontId="36" fillId="0" borderId="1" xfId="4" applyNumberFormat="1" applyFont="1" applyFill="1" applyBorder="1" applyAlignment="1">
      <alignment horizontal="center" vertical="center" wrapText="1"/>
    </xf>
    <xf numFmtId="0" fontId="37" fillId="0" borderId="1" xfId="4" applyNumberFormat="1" applyFont="1" applyBorder="1" applyAlignment="1">
      <alignment horizontal="center" vertical="center"/>
    </xf>
    <xf numFmtId="0" fontId="36" fillId="0" borderId="27" xfId="4" applyNumberFormat="1" applyFont="1" applyFill="1" applyBorder="1" applyAlignment="1">
      <alignment horizontal="center" vertical="center" wrapText="1"/>
    </xf>
    <xf numFmtId="0" fontId="34" fillId="0" borderId="1" xfId="4" applyNumberFormat="1" applyFont="1" applyBorder="1" applyAlignment="1">
      <alignment horizontal="left" vertical="center"/>
    </xf>
    <xf numFmtId="0" fontId="34" fillId="0" borderId="28" xfId="4" applyFont="1" applyFill="1" applyBorder="1" applyAlignment="1">
      <alignment horizontal="left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left" vertical="center"/>
    </xf>
    <xf numFmtId="0" fontId="4" fillId="0" borderId="1" xfId="4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1" fillId="0" borderId="1" xfId="4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49" fontId="34" fillId="0" borderId="1" xfId="4" applyNumberFormat="1" applyFont="1" applyFill="1" applyBorder="1" applyAlignment="1">
      <alignment horizontal="center" vertical="center" wrapText="1"/>
    </xf>
    <xf numFmtId="49" fontId="34" fillId="0" borderId="1" xfId="4" applyNumberFormat="1" applyFont="1" applyBorder="1" applyAlignment="1">
      <alignment horizontal="center" vertical="center"/>
    </xf>
    <xf numFmtId="0" fontId="4" fillId="0" borderId="27" xfId="4" applyNumberFormat="1" applyFont="1" applyFill="1" applyBorder="1" applyAlignment="1">
      <alignment horizontal="center" vertical="center" wrapText="1"/>
    </xf>
    <xf numFmtId="49" fontId="37" fillId="0" borderId="1" xfId="4" applyNumberFormat="1" applyFont="1" applyBorder="1"/>
    <xf numFmtId="0" fontId="44" fillId="0" borderId="2" xfId="4" applyNumberFormat="1" applyFont="1" applyFill="1" applyBorder="1" applyAlignment="1">
      <alignment horizontal="left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37" fillId="0" borderId="29" xfId="4" applyNumberFormat="1" applyFont="1" applyFill="1" applyBorder="1" applyAlignment="1">
      <alignment horizontal="center" vertical="center" wrapText="1"/>
    </xf>
    <xf numFmtId="0" fontId="46" fillId="0" borderId="1" xfId="4" applyNumberFormat="1" applyFont="1" applyFill="1" applyBorder="1" applyAlignment="1">
      <alignment horizontal="center" vertical="center" wrapText="1"/>
    </xf>
    <xf numFmtId="0" fontId="37" fillId="0" borderId="1" xfId="4" applyNumberFormat="1" applyFont="1" applyBorder="1"/>
    <xf numFmtId="49" fontId="47" fillId="0" borderId="1" xfId="4" applyNumberFormat="1" applyFont="1" applyBorder="1"/>
    <xf numFmtId="0" fontId="47" fillId="0" borderId="2" xfId="4" applyNumberFormat="1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center" vertical="center" wrapText="1"/>
    </xf>
    <xf numFmtId="0" fontId="36" fillId="0" borderId="29" xfId="4" applyNumberFormat="1" applyFont="1" applyFill="1" applyBorder="1" applyAlignment="1">
      <alignment horizontal="center" vertical="top" wrapText="1"/>
    </xf>
    <xf numFmtId="0" fontId="36" fillId="0" borderId="1" xfId="4" applyNumberFormat="1" applyFont="1" applyFill="1" applyBorder="1" applyAlignment="1">
      <alignment horizontal="center" vertical="top"/>
    </xf>
    <xf numFmtId="0" fontId="47" fillId="0" borderId="1" xfId="4" applyNumberFormat="1" applyFont="1" applyBorder="1"/>
    <xf numFmtId="0" fontId="47" fillId="0" borderId="0" xfId="4" applyNumberFormat="1" applyFont="1"/>
    <xf numFmtId="0" fontId="47" fillId="0" borderId="0" xfId="4" applyFont="1"/>
    <xf numFmtId="0" fontId="49" fillId="0" borderId="29" xfId="4" applyNumberFormat="1" applyFont="1" applyFill="1" applyBorder="1" applyAlignment="1">
      <alignment horizontal="center" vertical="top" wrapText="1"/>
    </xf>
    <xf numFmtId="0" fontId="49" fillId="0" borderId="1" xfId="4" applyNumberFormat="1" applyFont="1" applyFill="1" applyBorder="1" applyAlignment="1">
      <alignment horizontal="center" vertical="top"/>
    </xf>
    <xf numFmtId="0" fontId="49" fillId="0" borderId="2" xfId="4" applyNumberFormat="1" applyFont="1" applyFill="1" applyBorder="1" applyAlignment="1">
      <alignment horizontal="left" vertical="center" wrapText="1"/>
    </xf>
    <xf numFmtId="0" fontId="49" fillId="3" borderId="1" xfId="0" applyFont="1" applyFill="1" applyBorder="1" applyAlignment="1">
      <alignment horizontal="center" vertical="center" wrapText="1"/>
    </xf>
    <xf numFmtId="0" fontId="49" fillId="0" borderId="2" xfId="4" applyNumberFormat="1" applyFont="1" applyFill="1" applyBorder="1" applyAlignment="1">
      <alignment vertical="center" wrapText="1"/>
    </xf>
    <xf numFmtId="0" fontId="37" fillId="0" borderId="29" xfId="4" applyNumberFormat="1" applyFont="1" applyFill="1" applyBorder="1" applyAlignment="1">
      <alignment vertical="center" wrapText="1"/>
    </xf>
    <xf numFmtId="0" fontId="37" fillId="0" borderId="1" xfId="4" applyNumberFormat="1" applyFont="1" applyFill="1" applyBorder="1" applyAlignment="1">
      <alignment vertical="center" wrapText="1"/>
    </xf>
    <xf numFmtId="49" fontId="51" fillId="0" borderId="1" xfId="4" applyNumberFormat="1" applyFont="1" applyBorder="1" applyAlignment="1">
      <alignment vertical="center"/>
    </xf>
    <xf numFmtId="0" fontId="52" fillId="0" borderId="2" xfId="4" applyNumberFormat="1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center" vertical="center" wrapText="1"/>
    </xf>
    <xf numFmtId="0" fontId="52" fillId="0" borderId="29" xfId="4" applyNumberFormat="1" applyFont="1" applyFill="1" applyBorder="1" applyAlignment="1">
      <alignment horizontal="center" vertical="top" wrapText="1"/>
    </xf>
    <xf numFmtId="4" fontId="52" fillId="0" borderId="1" xfId="4" applyNumberFormat="1" applyFont="1" applyFill="1" applyBorder="1" applyAlignment="1">
      <alignment horizontal="center" vertical="center" wrapText="1"/>
    </xf>
    <xf numFmtId="0" fontId="36" fillId="0" borderId="1" xfId="4" applyNumberFormat="1" applyFont="1" applyBorder="1" applyAlignment="1">
      <alignment vertical="center" wrapText="1"/>
    </xf>
    <xf numFmtId="0" fontId="47" fillId="0" borderId="1" xfId="4" applyNumberFormat="1" applyFont="1" applyBorder="1" applyAlignment="1">
      <alignment vertical="center"/>
    </xf>
    <xf numFmtId="0" fontId="37" fillId="0" borderId="0" xfId="4" applyNumberFormat="1" applyFont="1" applyAlignment="1">
      <alignment vertical="center"/>
    </xf>
    <xf numFmtId="0" fontId="47" fillId="0" borderId="0" xfId="4" applyNumberFormat="1" applyFont="1" applyAlignment="1">
      <alignment vertical="center"/>
    </xf>
    <xf numFmtId="0" fontId="47" fillId="0" borderId="0" xfId="4" applyFont="1" applyAlignment="1">
      <alignment vertical="center"/>
    </xf>
    <xf numFmtId="49" fontId="51" fillId="0" borderId="1" xfId="4" applyNumberFormat="1" applyFont="1" applyBorder="1"/>
    <xf numFmtId="0" fontId="52" fillId="0" borderId="2" xfId="4" applyNumberFormat="1" applyFont="1" applyBorder="1"/>
    <xf numFmtId="4" fontId="52" fillId="0" borderId="1" xfId="4" applyNumberFormat="1" applyFont="1" applyFill="1" applyBorder="1" applyAlignment="1">
      <alignment horizontal="center" vertical="center"/>
    </xf>
    <xf numFmtId="0" fontId="49" fillId="0" borderId="1" xfId="0" applyNumberFormat="1" applyFont="1" applyBorder="1" applyAlignment="1">
      <alignment horizontal="center" vertical="center"/>
    </xf>
    <xf numFmtId="0" fontId="47" fillId="0" borderId="2" xfId="4" applyNumberFormat="1" applyFont="1" applyBorder="1"/>
    <xf numFmtId="0" fontId="49" fillId="0" borderId="1" xfId="4" applyNumberFormat="1" applyFont="1" applyFill="1" applyBorder="1"/>
    <xf numFmtId="0" fontId="47" fillId="0" borderId="2" xfId="4" applyNumberFormat="1" applyFont="1" applyFill="1" applyBorder="1" applyAlignment="1">
      <alignment wrapText="1"/>
    </xf>
    <xf numFmtId="0" fontId="47" fillId="0" borderId="2" xfId="4" applyNumberFormat="1" applyFont="1" applyFill="1" applyBorder="1"/>
    <xf numFmtId="49" fontId="49" fillId="0" borderId="1" xfId="4" applyNumberFormat="1" applyFont="1" applyBorder="1"/>
    <xf numFmtId="0" fontId="49" fillId="0" borderId="2" xfId="4" applyNumberFormat="1" applyFont="1" applyFill="1" applyBorder="1"/>
    <xf numFmtId="0" fontId="49" fillId="0" borderId="1" xfId="6" applyNumberFormat="1" applyFont="1" applyFill="1" applyBorder="1"/>
    <xf numFmtId="0" fontId="49" fillId="0" borderId="1" xfId="0" applyNumberFormat="1" applyFont="1" applyBorder="1" applyAlignment="1">
      <alignment horizontal="center"/>
    </xf>
    <xf numFmtId="0" fontId="49" fillId="0" borderId="2" xfId="4" applyNumberFormat="1" applyFont="1" applyBorder="1"/>
    <xf numFmtId="0" fontId="52" fillId="0" borderId="2" xfId="4" applyNumberFormat="1" applyFont="1" applyFill="1" applyBorder="1"/>
    <xf numFmtId="4" fontId="52" fillId="0" borderId="1" xfId="4" applyNumberFormat="1" applyFont="1" applyBorder="1" applyAlignment="1">
      <alignment horizontal="center"/>
    </xf>
    <xf numFmtId="0" fontId="52" fillId="0" borderId="1" xfId="4" applyNumberFormat="1" applyFont="1" applyFill="1" applyBorder="1" applyAlignment="1">
      <alignment horizontal="center" vertical="center"/>
    </xf>
    <xf numFmtId="0" fontId="52" fillId="0" borderId="1" xfId="4" applyNumberFormat="1" applyFont="1" applyBorder="1" applyAlignment="1">
      <alignment horizontal="center" vertical="center"/>
    </xf>
    <xf numFmtId="49" fontId="47" fillId="0" borderId="1" xfId="4" applyNumberFormat="1" applyFont="1" applyBorder="1" applyAlignment="1">
      <alignment vertical="center"/>
    </xf>
    <xf numFmtId="0" fontId="52" fillId="0" borderId="1" xfId="0" applyNumberFormat="1" applyFont="1" applyBorder="1" applyAlignment="1">
      <alignment horizontal="center" vertical="center"/>
    </xf>
    <xf numFmtId="4" fontId="52" fillId="0" borderId="1" xfId="4" applyNumberFormat="1" applyFont="1" applyFill="1" applyBorder="1" applyAlignment="1">
      <alignment horizontal="center"/>
    </xf>
    <xf numFmtId="0" fontId="52" fillId="0" borderId="1" xfId="0" applyNumberFormat="1" applyFont="1" applyBorder="1" applyAlignment="1">
      <alignment horizontal="center"/>
    </xf>
    <xf numFmtId="0" fontId="52" fillId="0" borderId="1" xfId="4" applyNumberFormat="1" applyFont="1" applyBorder="1" applyAlignment="1">
      <alignment horizontal="center"/>
    </xf>
    <xf numFmtId="0" fontId="52" fillId="0" borderId="2" xfId="4" applyNumberFormat="1" applyFont="1" applyFill="1" applyBorder="1" applyAlignment="1"/>
    <xf numFmtId="0" fontId="52" fillId="0" borderId="2" xfId="4" applyNumberFormat="1" applyFont="1" applyBorder="1" applyAlignment="1">
      <alignment vertical="center" wrapText="1"/>
    </xf>
    <xf numFmtId="0" fontId="52" fillId="0" borderId="1" xfId="4" applyNumberFormat="1" applyFont="1" applyBorder="1" applyAlignment="1">
      <alignment horizontal="center" vertical="center" wrapText="1"/>
    </xf>
    <xf numFmtId="4" fontId="52" fillId="0" borderId="1" xfId="4" applyNumberFormat="1" applyFont="1" applyBorder="1" applyAlignment="1">
      <alignment horizontal="center" vertical="center"/>
    </xf>
    <xf numFmtId="0" fontId="47" fillId="3" borderId="27" xfId="0" applyFont="1" applyFill="1" applyBorder="1" applyAlignment="1">
      <alignment horizontal="center" vertical="center" wrapText="1"/>
    </xf>
    <xf numFmtId="0" fontId="44" fillId="0" borderId="2" xfId="4" applyNumberFormat="1" applyFont="1" applyBorder="1"/>
    <xf numFmtId="0" fontId="49" fillId="0" borderId="2" xfId="4" applyNumberFormat="1" applyFont="1" applyBorder="1" applyAlignment="1">
      <alignment vertical="center" wrapText="1"/>
    </xf>
    <xf numFmtId="0" fontId="49" fillId="0" borderId="29" xfId="4" applyFont="1" applyFill="1" applyBorder="1" applyAlignment="1">
      <alignment horizontal="center" vertical="top" wrapText="1"/>
    </xf>
    <xf numFmtId="0" fontId="52" fillId="0" borderId="1" xfId="4" applyFont="1" applyBorder="1" applyAlignment="1">
      <alignment horizontal="center" vertical="center"/>
    </xf>
    <xf numFmtId="4" fontId="37" fillId="0" borderId="0" xfId="4" applyNumberFormat="1" applyFont="1"/>
    <xf numFmtId="0" fontId="47" fillId="0" borderId="2" xfId="4" applyFont="1" applyBorder="1" applyAlignment="1">
      <alignment vertical="center" wrapText="1"/>
    </xf>
    <xf numFmtId="0" fontId="36" fillId="0" borderId="29" xfId="4" applyFont="1" applyFill="1" applyBorder="1" applyAlignment="1">
      <alignment horizontal="center" vertical="top" wrapText="1"/>
    </xf>
    <xf numFmtId="0" fontId="36" fillId="0" borderId="1" xfId="4" applyFont="1" applyFill="1" applyBorder="1" applyAlignment="1">
      <alignment vertical="center" wrapText="1"/>
    </xf>
    <xf numFmtId="0" fontId="49" fillId="0" borderId="1" xfId="4" applyFont="1" applyBorder="1"/>
    <xf numFmtId="0" fontId="47" fillId="0" borderId="1" xfId="4" applyFont="1" applyBorder="1"/>
    <xf numFmtId="0" fontId="52" fillId="0" borderId="29" xfId="4" applyFont="1" applyFill="1" applyBorder="1" applyAlignment="1">
      <alignment horizontal="center" vertical="center" wrapText="1"/>
    </xf>
    <xf numFmtId="0" fontId="47" fillId="0" borderId="2" xfId="4" applyFont="1" applyBorder="1"/>
    <xf numFmtId="4" fontId="49" fillId="0" borderId="1" xfId="4" applyNumberFormat="1" applyFont="1" applyFill="1" applyBorder="1"/>
    <xf numFmtId="4" fontId="49" fillId="0" borderId="1" xfId="0" applyNumberFormat="1" applyFont="1" applyBorder="1" applyAlignment="1">
      <alignment horizontal="center" vertical="center"/>
    </xf>
    <xf numFmtId="0" fontId="47" fillId="0" borderId="2" xfId="4" applyFont="1" applyFill="1" applyBorder="1"/>
    <xf numFmtId="0" fontId="49" fillId="0" borderId="2" xfId="4" applyFont="1" applyFill="1" applyBorder="1"/>
    <xf numFmtId="0" fontId="49" fillId="0" borderId="2" xfId="4" applyFont="1" applyBorder="1" applyAlignment="1">
      <alignment vertical="center" wrapText="1"/>
    </xf>
    <xf numFmtId="43" fontId="49" fillId="0" borderId="1" xfId="6" applyNumberFormat="1" applyFont="1" applyFill="1" applyBorder="1" applyAlignment="1">
      <alignment horizontal="center"/>
    </xf>
    <xf numFmtId="49" fontId="52" fillId="0" borderId="1" xfId="4" applyNumberFormat="1" applyFont="1" applyBorder="1"/>
    <xf numFmtId="0" fontId="47" fillId="0" borderId="2" xfId="4" applyFont="1" applyBorder="1" applyAlignment="1"/>
    <xf numFmtId="0" fontId="52" fillId="0" borderId="29" xfId="4" applyFont="1" applyBorder="1" applyAlignment="1">
      <alignment horizontal="center" vertical="center"/>
    </xf>
    <xf numFmtId="0" fontId="52" fillId="0" borderId="1" xfId="4" applyFont="1" applyFill="1" applyBorder="1" applyAlignment="1">
      <alignment horizontal="center" vertical="center" wrapText="1"/>
    </xf>
    <xf numFmtId="0" fontId="47" fillId="0" borderId="2" xfId="5" applyFont="1" applyBorder="1" applyAlignment="1">
      <alignment vertical="center" wrapText="1"/>
    </xf>
    <xf numFmtId="0" fontId="52" fillId="0" borderId="29" xfId="5" applyFont="1" applyBorder="1" applyAlignment="1">
      <alignment horizontal="center" vertical="center" wrapText="1"/>
    </xf>
    <xf numFmtId="0" fontId="52" fillId="0" borderId="1" xfId="5" applyFont="1" applyBorder="1" applyAlignment="1">
      <alignment horizontal="center" vertical="center" wrapText="1"/>
    </xf>
    <xf numFmtId="0" fontId="47" fillId="0" borderId="2" xfId="5" applyFont="1" applyBorder="1" applyAlignment="1">
      <alignment wrapText="1"/>
    </xf>
    <xf numFmtId="43" fontId="52" fillId="0" borderId="1" xfId="6" applyNumberFormat="1" applyFont="1" applyFill="1" applyBorder="1" applyAlignment="1">
      <alignment horizontal="center" vertical="center"/>
    </xf>
    <xf numFmtId="168" fontId="47" fillId="0" borderId="1" xfId="4" applyNumberFormat="1" applyFont="1" applyBorder="1"/>
    <xf numFmtId="0" fontId="49" fillId="0" borderId="2" xfId="5" applyFont="1" applyBorder="1" applyAlignment="1">
      <alignment vertical="center" wrapText="1"/>
    </xf>
    <xf numFmtId="0" fontId="49" fillId="0" borderId="2" xfId="5" applyFont="1" applyBorder="1" applyAlignment="1">
      <alignment wrapText="1"/>
    </xf>
    <xf numFmtId="0" fontId="52" fillId="0" borderId="2" xfId="5" applyFont="1" applyBorder="1" applyAlignment="1">
      <alignment vertical="center" wrapText="1"/>
    </xf>
    <xf numFmtId="0" fontId="52" fillId="0" borderId="2" xfId="5" applyFont="1" applyBorder="1" applyAlignment="1">
      <alignment wrapText="1"/>
    </xf>
    <xf numFmtId="0" fontId="51" fillId="3" borderId="27" xfId="0" applyFont="1" applyFill="1" applyBorder="1" applyAlignment="1">
      <alignment horizontal="center" vertical="center" wrapText="1"/>
    </xf>
    <xf numFmtId="0" fontId="51" fillId="3" borderId="1" xfId="0" applyFont="1" applyFill="1" applyBorder="1" applyAlignment="1">
      <alignment horizontal="center" vertical="center" wrapText="1"/>
    </xf>
    <xf numFmtId="4" fontId="52" fillId="0" borderId="1" xfId="5" applyNumberFormat="1" applyFont="1" applyBorder="1" applyAlignment="1">
      <alignment horizontal="center" vertical="center" wrapText="1"/>
    </xf>
    <xf numFmtId="49" fontId="47" fillId="0" borderId="1" xfId="4" applyNumberFormat="1" applyFont="1" applyBorder="1" applyAlignment="1">
      <alignment horizontal="left"/>
    </xf>
    <xf numFmtId="43" fontId="49" fillId="0" borderId="1" xfId="6" applyNumberFormat="1" applyFont="1" applyFill="1" applyBorder="1"/>
    <xf numFmtId="0" fontId="36" fillId="0" borderId="29" xfId="5" applyFont="1" applyBorder="1" applyAlignment="1">
      <alignment vertical="center" wrapText="1"/>
    </xf>
    <xf numFmtId="0" fontId="36" fillId="0" borderId="1" xfId="5" applyFont="1" applyBorder="1" applyAlignment="1">
      <alignment vertical="center" wrapText="1"/>
    </xf>
    <xf numFmtId="49" fontId="49" fillId="0" borderId="1" xfId="4" applyNumberFormat="1" applyFont="1" applyBorder="1" applyAlignment="1">
      <alignment horizontal="left"/>
    </xf>
    <xf numFmtId="4" fontId="49" fillId="0" borderId="1" xfId="4" applyNumberFormat="1" applyFont="1" applyBorder="1"/>
    <xf numFmtId="0" fontId="47" fillId="0" borderId="1" xfId="4" applyFont="1" applyBorder="1" applyAlignment="1">
      <alignment horizontal="center"/>
    </xf>
    <xf numFmtId="0" fontId="49" fillId="0" borderId="2" xfId="4" applyFont="1" applyBorder="1" applyAlignment="1">
      <alignment horizontal="left"/>
    </xf>
    <xf numFmtId="0" fontId="47" fillId="0" borderId="29" xfId="4" applyFont="1" applyBorder="1" applyAlignment="1">
      <alignment horizontal="center"/>
    </xf>
    <xf numFmtId="49" fontId="37" fillId="0" borderId="1" xfId="4" applyNumberFormat="1" applyFont="1" applyBorder="1" applyAlignment="1">
      <alignment horizontal="left"/>
    </xf>
    <xf numFmtId="0" fontId="44" fillId="0" borderId="2" xfId="4" applyFont="1" applyBorder="1" applyAlignment="1">
      <alignment horizontal="left" wrapText="1"/>
    </xf>
    <xf numFmtId="0" fontId="47" fillId="0" borderId="2" xfId="4" applyFont="1" applyBorder="1" applyAlignment="1">
      <alignment horizontal="left"/>
    </xf>
    <xf numFmtId="0" fontId="47" fillId="0" borderId="2" xfId="4" applyFont="1" applyBorder="1" applyAlignment="1">
      <alignment horizontal="left" wrapText="1"/>
    </xf>
    <xf numFmtId="0" fontId="36" fillId="0" borderId="1" xfId="5" applyFont="1" applyBorder="1" applyAlignment="1">
      <alignment horizontal="center" vertical="center" wrapText="1"/>
    </xf>
    <xf numFmtId="0" fontId="47" fillId="0" borderId="1" xfId="5" applyFont="1" applyBorder="1" applyAlignment="1">
      <alignment wrapText="1"/>
    </xf>
    <xf numFmtId="0" fontId="49" fillId="0" borderId="1" xfId="4" applyFont="1" applyFill="1" applyBorder="1" applyAlignment="1">
      <alignment horizontal="center" vertical="top" wrapText="1"/>
    </xf>
    <xf numFmtId="0" fontId="44" fillId="0" borderId="2" xfId="5" applyFont="1" applyBorder="1" applyAlignment="1">
      <alignment wrapText="1"/>
    </xf>
    <xf numFmtId="0" fontId="47" fillId="0" borderId="2" xfId="5" applyFont="1" applyBorder="1" applyAlignment="1">
      <alignment horizontal="left" vertical="center" wrapText="1"/>
    </xf>
    <xf numFmtId="0" fontId="36" fillId="0" borderId="29" xfId="5" applyFont="1" applyBorder="1" applyAlignment="1">
      <alignment horizontal="center" vertical="center" wrapText="1"/>
    </xf>
    <xf numFmtId="0" fontId="44" fillId="0" borderId="2" xfId="5" applyFont="1" applyBorder="1" applyAlignment="1">
      <alignment horizontal="left" vertical="center" wrapText="1"/>
    </xf>
    <xf numFmtId="0" fontId="49" fillId="0" borderId="0" xfId="5" applyFont="1" applyBorder="1" applyAlignment="1">
      <alignment wrapText="1"/>
    </xf>
    <xf numFmtId="0" fontId="49" fillId="0" borderId="0" xfId="4" applyFont="1" applyFill="1" applyBorder="1" applyAlignment="1">
      <alignment horizontal="center" vertical="top" wrapText="1"/>
    </xf>
    <xf numFmtId="169" fontId="49" fillId="0" borderId="0" xfId="3" applyNumberFormat="1" applyFont="1" applyFill="1" applyBorder="1"/>
    <xf numFmtId="4" fontId="49" fillId="0" borderId="0" xfId="4" applyNumberFormat="1" applyFont="1" applyBorder="1"/>
    <xf numFmtId="168" fontId="47" fillId="0" borderId="0" xfId="4" applyNumberFormat="1" applyFont="1"/>
    <xf numFmtId="0" fontId="49" fillId="0" borderId="0" xfId="5" applyFont="1" applyFill="1" applyBorder="1" applyAlignment="1">
      <alignment wrapText="1"/>
    </xf>
    <xf numFmtId="0" fontId="36" fillId="0" borderId="0" xfId="4" applyFont="1" applyBorder="1" applyAlignment="1">
      <alignment vertical="center" wrapText="1"/>
    </xf>
    <xf numFmtId="0" fontId="36" fillId="0" borderId="0" xfId="4" applyFont="1" applyFill="1" applyBorder="1" applyAlignment="1">
      <alignment horizontal="center" vertical="top" wrapText="1"/>
    </xf>
    <xf numFmtId="43" fontId="49" fillId="0" borderId="0" xfId="6" applyNumberFormat="1" applyFont="1" applyFill="1" applyBorder="1"/>
    <xf numFmtId="0" fontId="47" fillId="0" borderId="0" xfId="5" applyFont="1" applyBorder="1" applyAlignment="1">
      <alignment wrapText="1"/>
    </xf>
    <xf numFmtId="0" fontId="47" fillId="0" borderId="0" xfId="4" applyFont="1" applyFill="1" applyBorder="1" applyAlignment="1">
      <alignment horizontal="center" vertical="top" wrapText="1"/>
    </xf>
    <xf numFmtId="43" fontId="47" fillId="0" borderId="0" xfId="6" applyNumberFormat="1" applyFont="1" applyFill="1" applyBorder="1"/>
    <xf numFmtId="4" fontId="47" fillId="0" borderId="0" xfId="4" applyNumberFormat="1" applyFont="1" applyBorder="1"/>
    <xf numFmtId="0" fontId="37" fillId="0" borderId="0" xfId="4" applyFont="1" applyAlignment="1">
      <alignment wrapText="1"/>
    </xf>
    <xf numFmtId="0" fontId="0" fillId="0" borderId="0" xfId="0" applyFill="1" applyAlignment="1">
      <alignment wrapText="1"/>
    </xf>
    <xf numFmtId="4" fontId="55" fillId="0" borderId="0" xfId="0" applyNumberFormat="1" applyFont="1"/>
    <xf numFmtId="0" fontId="34" fillId="0" borderId="0" xfId="0" applyFont="1"/>
    <xf numFmtId="0" fontId="37" fillId="0" borderId="0" xfId="4" applyFont="1" applyFill="1" applyAlignment="1">
      <alignment wrapText="1"/>
    </xf>
    <xf numFmtId="0" fontId="32" fillId="0" borderId="0" xfId="0" applyFont="1"/>
    <xf numFmtId="0" fontId="0" fillId="0" borderId="0" xfId="0" applyFill="1"/>
    <xf numFmtId="0" fontId="37" fillId="0" borderId="0" xfId="4" applyFont="1" applyAlignment="1"/>
    <xf numFmtId="0" fontId="47" fillId="0" borderId="0" xfId="4" applyFont="1" applyFill="1"/>
    <xf numFmtId="0" fontId="4" fillId="0" borderId="0" xfId="4" applyFont="1" applyFill="1"/>
    <xf numFmtId="4" fontId="34" fillId="0" borderId="0" xfId="4" applyNumberFormat="1" applyFont="1"/>
    <xf numFmtId="0" fontId="4" fillId="0" borderId="0" xfId="4" applyFont="1" applyFill="1" applyBorder="1" applyAlignment="1">
      <alignment horizontal="center" vertical="center"/>
    </xf>
    <xf numFmtId="0" fontId="4" fillId="0" borderId="0" xfId="4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4" fillId="0" borderId="1" xfId="4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 wrapText="1"/>
    </xf>
    <xf numFmtId="2" fontId="4" fillId="0" borderId="1" xfId="4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/>
    </xf>
    <xf numFmtId="0" fontId="32" fillId="0" borderId="16" xfId="0" applyFont="1" applyFill="1" applyBorder="1" applyAlignment="1">
      <alignment horizontal="justify" vertical="top" wrapText="1"/>
    </xf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1" applyAlignment="1" applyProtection="1">
      <alignment horizontal="center"/>
    </xf>
    <xf numFmtId="0" fontId="35" fillId="0" borderId="0" xfId="4" applyNumberFormat="1" applyFont="1" applyBorder="1" applyAlignment="1">
      <alignment horizontal="center" vertical="center" wrapText="1"/>
    </xf>
    <xf numFmtId="0" fontId="34" fillId="0" borderId="0" xfId="4" applyNumberFormat="1" applyFont="1" applyBorder="1" applyAlignment="1">
      <alignment horizontal="center" vertical="center" wrapText="1"/>
    </xf>
    <xf numFmtId="0" fontId="34" fillId="0" borderId="40" xfId="4" applyNumberFormat="1" applyFont="1" applyBorder="1" applyAlignment="1">
      <alignment horizontal="center" vertical="center"/>
    </xf>
    <xf numFmtId="0" fontId="34" fillId="0" borderId="28" xfId="4" applyNumberFormat="1" applyFont="1" applyBorder="1" applyAlignment="1">
      <alignment horizontal="center" vertical="center"/>
    </xf>
    <xf numFmtId="0" fontId="34" fillId="0" borderId="40" xfId="5" applyNumberFormat="1" applyFont="1" applyBorder="1" applyAlignment="1">
      <alignment horizontal="center" vertical="center" wrapText="1"/>
    </xf>
    <xf numFmtId="0" fontId="34" fillId="0" borderId="28" xfId="5" applyNumberFormat="1" applyFont="1" applyBorder="1" applyAlignment="1">
      <alignment horizontal="center" vertical="center" wrapText="1"/>
    </xf>
    <xf numFmtId="0" fontId="34" fillId="0" borderId="40" xfId="4" applyNumberFormat="1" applyFont="1" applyFill="1" applyBorder="1" applyAlignment="1">
      <alignment horizontal="center" vertical="center" wrapText="1"/>
    </xf>
    <xf numFmtId="0" fontId="34" fillId="0" borderId="28" xfId="4" applyNumberFormat="1" applyFont="1" applyFill="1" applyBorder="1" applyAlignment="1">
      <alignment horizontal="center" vertical="center" wrapText="1"/>
    </xf>
    <xf numFmtId="0" fontId="34" fillId="0" borderId="26" xfId="6" applyNumberFormat="1" applyFont="1" applyFill="1" applyBorder="1" applyAlignment="1">
      <alignment horizontal="center" vertical="center"/>
    </xf>
    <xf numFmtId="0" fontId="34" fillId="0" borderId="7" xfId="6" applyNumberFormat="1" applyFont="1" applyFill="1" applyBorder="1" applyAlignment="1">
      <alignment horizontal="center" vertical="center"/>
    </xf>
    <xf numFmtId="0" fontId="34" fillId="0" borderId="30" xfId="6" applyNumberFormat="1" applyFont="1" applyFill="1" applyBorder="1" applyAlignment="1">
      <alignment horizontal="center" vertical="center"/>
    </xf>
    <xf numFmtId="0" fontId="36" fillId="0" borderId="2" xfId="4" applyNumberFormat="1" applyFont="1" applyFill="1" applyBorder="1" applyAlignment="1">
      <alignment horizontal="center" vertical="center" wrapText="1"/>
    </xf>
    <xf numFmtId="0" fontId="36" fillId="0" borderId="29" xfId="4" applyNumberFormat="1" applyFont="1" applyFill="1" applyBorder="1" applyAlignment="1">
      <alignment horizontal="center" vertical="center" wrapText="1"/>
    </xf>
    <xf numFmtId="0" fontId="37" fillId="0" borderId="2" xfId="4" applyNumberFormat="1" applyFont="1" applyBorder="1" applyAlignment="1">
      <alignment horizontal="center" vertical="center" wrapText="1"/>
    </xf>
    <xf numFmtId="0" fontId="37" fillId="0" borderId="29" xfId="4" applyNumberFormat="1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22" xfId="2" applyFont="1" applyBorder="1" applyAlignment="1">
      <alignment horizontal="center" vertical="center" wrapText="1"/>
    </xf>
    <xf numFmtId="0" fontId="19" fillId="0" borderId="17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center" vertical="center" wrapText="1"/>
    </xf>
    <xf numFmtId="0" fontId="19" fillId="0" borderId="25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top" wrapText="1"/>
    </xf>
    <xf numFmtId="0" fontId="32" fillId="0" borderId="35" xfId="0" applyFont="1" applyBorder="1" applyAlignment="1">
      <alignment horizontal="center" vertical="top" wrapText="1"/>
    </xf>
    <xf numFmtId="0" fontId="32" fillId="0" borderId="11" xfId="0" applyFont="1" applyBorder="1" applyAlignment="1">
      <alignment horizontal="center" vertical="top" wrapText="1"/>
    </xf>
    <xf numFmtId="0" fontId="32" fillId="0" borderId="36" xfId="0" applyFont="1" applyBorder="1" applyAlignment="1">
      <alignment horizontal="center" vertical="top" wrapText="1"/>
    </xf>
    <xf numFmtId="0" fontId="32" fillId="0" borderId="37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32" fillId="0" borderId="3" xfId="0" applyFont="1" applyBorder="1" applyAlignment="1">
      <alignment horizontal="justify" vertical="top" wrapText="1"/>
    </xf>
    <xf numFmtId="0" fontId="32" fillId="0" borderId="38" xfId="0" applyFont="1" applyBorder="1" applyAlignment="1">
      <alignment horizontal="justify" vertical="top" wrapText="1"/>
    </xf>
    <xf numFmtId="0" fontId="32" fillId="0" borderId="4" xfId="0" applyFont="1" applyBorder="1" applyAlignment="1">
      <alignment horizontal="center" vertical="top" wrapText="1"/>
    </xf>
    <xf numFmtId="0" fontId="32" fillId="0" borderId="39" xfId="0" applyFont="1" applyBorder="1" applyAlignment="1">
      <alignment horizontal="center" vertical="top" wrapText="1"/>
    </xf>
    <xf numFmtId="0" fontId="31" fillId="0" borderId="0" xfId="0" applyFont="1" applyAlignment="1">
      <alignment horizontal="center"/>
    </xf>
    <xf numFmtId="2" fontId="32" fillId="0" borderId="1" xfId="0" applyNumberFormat="1" applyFont="1" applyBorder="1" applyAlignment="1">
      <alignment horizontal="justify" vertical="top" wrapText="1"/>
    </xf>
    <xf numFmtId="2" fontId="32" fillId="0" borderId="14" xfId="0" applyNumberFormat="1" applyFont="1" applyBorder="1" applyAlignment="1">
      <alignment horizontal="justify" vertical="top" wrapText="1"/>
    </xf>
  </cellXfs>
  <cellStyles count="7">
    <cellStyle name="Гиперссылка" xfId="1" builtinId="8"/>
    <cellStyle name="Обычный" xfId="0" builtinId="0"/>
    <cellStyle name="Обычный 4_Расчет стандартизированых ставок (ТП, РП)" xfId="5"/>
    <cellStyle name="Обычный 4_Расчет стандартизированых ставок ЛЭП" xfId="4"/>
    <cellStyle name="Обычный_тарифы на 2002г с 1-01" xfId="2"/>
    <cellStyle name="Финансовый" xfId="3" builtinId="3"/>
    <cellStyle name="Финансовый 3 2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kum/&#1058;&#1077;&#1093;&#1085;.%20&#1087;&#1088;&#1080;&#1089;&#1086;&#1077;&#1076;&#1080;&#1085;&#1077;&#1085;&#1080;&#1077;/&#1058;&#1077;&#1093;.&#1087;&#1088;&#1080;&#1089;&#1086;&#1077;&#1076;.%202016/&#1053;&#1042;&#1042;%20&#1080;%20&#1050;&#1072;&#1083;&#1100;&#1082;&#1091;&#1083;&#1103;&#1094;&#1080;&#1080;%20&#1085;&#1072;%20&#1058;&#1059;%20&#1057;&#1046;&#1054;%20&#1056;&#1052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kum/&#1058;&#1077;&#1093;&#1085;.%20&#1087;&#1088;&#1080;&#1089;&#1086;&#1077;&#1076;&#1080;&#1085;&#1077;&#1085;&#1080;&#1077;/&#1058;&#1077;&#1093;.&#1087;&#1088;&#1080;&#1089;&#1086;&#1077;&#1076;.%202019/&#1053;&#1042;&#1042;%20&#1090;&#1077;&#1093;&#1087;&#1088;&#1080;&#1089;&#1086;&#1077;&#1076;.%202019%20&#1087;&#1086;%20&#1084;&#1077;&#1090;&#1086;&#1076;&#1080;&#1082;&#1077;%20&#1086;&#1090;%2029.08.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. ставки строит-во до 150 кВт"/>
      <sheetName val="Стандартиз. ставки"/>
      <sheetName val="Свод смет"/>
      <sheetName val="Приложение по стр-ву"/>
      <sheetName val="Лист2"/>
      <sheetName val="Лист1"/>
      <sheetName val="ТП 2015 9 мес."/>
      <sheetName val="заявки на ТП 2015 год"/>
      <sheetName val="Кол-во ТП факт 2015"/>
      <sheetName val="НВВ на одно ТП"/>
      <sheetName val="НВВ"/>
      <sheetName val="Расчет тарифа и выпад."/>
      <sheetName val="до 15"/>
      <sheetName val="от15 до 150"/>
      <sheetName val="CH II от 15 до150"/>
      <sheetName val="свыше 150"/>
      <sheetName val="Сводная"/>
      <sheetName val="Лист3"/>
      <sheetName val="Ставки"/>
      <sheetName val="вкл. в услугу по передаче"/>
      <sheetName val="факт 2014 года"/>
      <sheetName val="Расчет выпад."/>
      <sheetName val="трансп. услуги"/>
      <sheetName val="Сводная калькуляция"/>
      <sheetName val="Свод"/>
      <sheetName val="техусловия"/>
      <sheetName val="проверка выполнения техусловий"/>
      <sheetName val="техприсоединение"/>
      <sheetName val="км 2015"/>
      <sheetName val="время"/>
      <sheetName val="зарплата"/>
      <sheetName val="Амортизация"/>
      <sheetName val="Кол-во ТП"/>
    </sheetNames>
    <sheetDataSet>
      <sheetData sheetId="0" refreshError="1"/>
      <sheetData sheetId="1">
        <row r="11">
          <cell r="E11">
            <v>252138.08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82">
          <cell r="D182">
            <v>168</v>
          </cell>
        </row>
      </sheetData>
      <sheetData sheetId="9">
        <row r="12">
          <cell r="C12">
            <v>0</v>
          </cell>
        </row>
        <row r="13">
          <cell r="C13">
            <v>0.12744</v>
          </cell>
        </row>
        <row r="14">
          <cell r="C14">
            <v>0.76345744000000004</v>
          </cell>
        </row>
        <row r="15">
          <cell r="C15">
            <v>0.22903723200000001</v>
          </cell>
        </row>
        <row r="18">
          <cell r="C18">
            <v>0.85820056</v>
          </cell>
        </row>
        <row r="19">
          <cell r="C19">
            <v>3.02964564</v>
          </cell>
        </row>
        <row r="20">
          <cell r="C20">
            <v>1.25E-3</v>
          </cell>
        </row>
        <row r="22">
          <cell r="C22">
            <v>1.16E-3</v>
          </cell>
        </row>
        <row r="24">
          <cell r="C24">
            <v>3.8400000000000001E-3</v>
          </cell>
        </row>
        <row r="25">
          <cell r="C25">
            <v>0.11781999999999999</v>
          </cell>
        </row>
        <row r="26">
          <cell r="C26">
            <v>0.47405000000000003</v>
          </cell>
        </row>
        <row r="28">
          <cell r="C28">
            <v>9.6399999999999993E-3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</sheetData>
      <sheetData sheetId="10" refreshError="1"/>
      <sheetData sheetId="11" refreshError="1"/>
      <sheetData sheetId="12">
        <row r="19">
          <cell r="C19">
            <v>503357.54</v>
          </cell>
        </row>
      </sheetData>
      <sheetData sheetId="13">
        <row r="19">
          <cell r="C19">
            <v>27835.439999999999</v>
          </cell>
        </row>
      </sheetData>
      <sheetData sheetId="14">
        <row r="19">
          <cell r="C19">
            <v>11598.099999999999</v>
          </cell>
        </row>
      </sheetData>
      <sheetData sheetId="15">
        <row r="19">
          <cell r="C19">
            <v>0</v>
          </cell>
        </row>
      </sheetData>
      <sheetData sheetId="16">
        <row r="18">
          <cell r="E18">
            <v>696.15000000000009</v>
          </cell>
        </row>
      </sheetData>
      <sheetData sheetId="17" refreshError="1"/>
      <sheetData sheetId="18">
        <row r="18">
          <cell r="D18">
            <v>702.30000000000007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ол-во ТП"/>
      <sheetName val="Расчет от утв. тарифов"/>
      <sheetName val="Калькуляция после 1.03.18"/>
      <sheetName val="Калькуляция до 1.03.18"/>
      <sheetName val="Прил.1"/>
      <sheetName val="НВВ"/>
      <sheetName val="подп. а п.16"/>
      <sheetName val="подп. в п. 16"/>
      <sheetName val="С1 2015"/>
      <sheetName val="С1 2016"/>
      <sheetName val="С1 2017"/>
      <sheetName val="Прил.4"/>
      <sheetName val="Строительство"/>
      <sheetName val="Лист5"/>
      <sheetName val="Выпадающие по шаблону"/>
      <sheetName val="Выпадающие"/>
      <sheetName val="9 мес. 2017"/>
      <sheetName val="Заявки 2017"/>
      <sheetName val="Лист10"/>
    </sheetNames>
    <sheetDataSet>
      <sheetData sheetId="0">
        <row r="120">
          <cell r="D120">
            <v>203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e_ekonom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DS18"/>
  <sheetViews>
    <sheetView tabSelected="1" workbookViewId="0">
      <selection activeCell="BK12" sqref="BK12:CB12"/>
    </sheetView>
  </sheetViews>
  <sheetFormatPr defaultColWidth="1.140625" defaultRowHeight="15.75"/>
  <cols>
    <col min="1" max="16384" width="1.140625" style="1"/>
  </cols>
  <sheetData>
    <row r="1" spans="1:123" s="2" customFormat="1" ht="11.25">
      <c r="DS1" s="3" t="s">
        <v>9</v>
      </c>
    </row>
    <row r="2" spans="1:123" s="2" customFormat="1" ht="11.25">
      <c r="DS2" s="3" t="s">
        <v>0</v>
      </c>
    </row>
    <row r="3" spans="1:123" s="2" customFormat="1" ht="11.25">
      <c r="DS3" s="3" t="s">
        <v>1</v>
      </c>
    </row>
    <row r="4" spans="1:123" s="2" customFormat="1" ht="11.25">
      <c r="DS4" s="3" t="s">
        <v>2</v>
      </c>
    </row>
    <row r="5" spans="1:123" s="2" customFormat="1" ht="11.25">
      <c r="DS5" s="3" t="s">
        <v>35</v>
      </c>
    </row>
    <row r="10" spans="1:123" s="4" customFormat="1" ht="18.75">
      <c r="A10" s="283" t="s">
        <v>3</v>
      </c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/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/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  <c r="DG10" s="283"/>
      <c r="DH10" s="283"/>
      <c r="DI10" s="283"/>
      <c r="DJ10" s="283"/>
      <c r="DK10" s="283"/>
      <c r="DL10" s="283"/>
      <c r="DM10" s="283"/>
      <c r="DN10" s="283"/>
      <c r="DO10" s="283"/>
      <c r="DP10" s="283"/>
      <c r="DQ10" s="283"/>
      <c r="DR10" s="283"/>
      <c r="DS10" s="283"/>
    </row>
    <row r="11" spans="1:123" s="4" customFormat="1" ht="18.75">
      <c r="A11" s="283" t="s">
        <v>4</v>
      </c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/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/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  <c r="DG11" s="283"/>
      <c r="DH11" s="283"/>
      <c r="DI11" s="283"/>
      <c r="DJ11" s="283"/>
      <c r="DK11" s="283"/>
      <c r="DL11" s="283"/>
      <c r="DM11" s="283"/>
      <c r="DN11" s="283"/>
      <c r="DO11" s="283"/>
      <c r="DP11" s="283"/>
      <c r="DQ11" s="283"/>
      <c r="DR11" s="283"/>
      <c r="DS11" s="283"/>
    </row>
    <row r="12" spans="1:123" s="4" customFormat="1" ht="18.75">
      <c r="BI12" s="7" t="s">
        <v>5</v>
      </c>
      <c r="BK12" s="284" t="s">
        <v>152</v>
      </c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D12" s="5" t="s">
        <v>7</v>
      </c>
    </row>
    <row r="13" spans="1:123" s="6" customFormat="1" ht="10.5">
      <c r="BK13" s="282" t="s">
        <v>6</v>
      </c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</row>
    <row r="16" spans="1:123">
      <c r="S16" s="281" t="s">
        <v>64</v>
      </c>
      <c r="T16" s="281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</row>
    <row r="17" spans="19:105" s="6" customFormat="1" ht="10.5">
      <c r="S17" s="282" t="s">
        <v>8</v>
      </c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2"/>
      <c r="BA17" s="282"/>
      <c r="BB17" s="282"/>
      <c r="BC17" s="282"/>
      <c r="BD17" s="282"/>
      <c r="BE17" s="282"/>
      <c r="BF17" s="282"/>
      <c r="BG17" s="282"/>
      <c r="BH17" s="282"/>
      <c r="BI17" s="282"/>
      <c r="BJ17" s="282"/>
      <c r="BK17" s="282"/>
      <c r="BL17" s="282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2"/>
      <c r="CQ17" s="282"/>
      <c r="CR17" s="282"/>
      <c r="CS17" s="282"/>
      <c r="CT17" s="282"/>
      <c r="CU17" s="282"/>
      <c r="CV17" s="282"/>
      <c r="CW17" s="282"/>
      <c r="CX17" s="282"/>
      <c r="CY17" s="282"/>
      <c r="CZ17" s="282"/>
      <c r="DA17" s="282"/>
    </row>
    <row r="18" spans="19:105"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/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/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1"/>
      <c r="BY18" s="281"/>
      <c r="BZ18" s="281"/>
      <c r="CA18" s="281"/>
      <c r="CB18" s="281"/>
      <c r="CC18" s="281"/>
      <c r="CD18" s="281"/>
      <c r="CE18" s="281"/>
      <c r="CF18" s="281"/>
      <c r="CG18" s="281"/>
      <c r="CH18" s="281"/>
      <c r="CI18" s="281"/>
      <c r="CJ18" s="281"/>
      <c r="CK18" s="281"/>
      <c r="CL18" s="281"/>
      <c r="CM18" s="281"/>
      <c r="CN18" s="281"/>
      <c r="CO18" s="281"/>
      <c r="CP18" s="281"/>
      <c r="CQ18" s="281"/>
      <c r="CR18" s="281"/>
      <c r="CS18" s="281"/>
      <c r="CT18" s="281"/>
      <c r="CU18" s="281"/>
      <c r="CV18" s="281"/>
      <c r="CW18" s="281"/>
      <c r="CX18" s="281"/>
      <c r="CY18" s="281"/>
      <c r="CZ18" s="281"/>
      <c r="DA18" s="281"/>
    </row>
  </sheetData>
  <mergeCells count="7">
    <mergeCell ref="S16:DA16"/>
    <mergeCell ref="S17:DA17"/>
    <mergeCell ref="S18:DA18"/>
    <mergeCell ref="A10:DS10"/>
    <mergeCell ref="A11:DS11"/>
    <mergeCell ref="BK12:CB12"/>
    <mergeCell ref="BK13:CB13"/>
  </mergeCells>
  <phoneticPr fontId="0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workbookViewId="0">
      <selection activeCell="T22" sqref="T22:DS22"/>
    </sheetView>
  </sheetViews>
  <sheetFormatPr defaultColWidth="1.140625" defaultRowHeight="15.75"/>
  <cols>
    <col min="1" max="16384" width="1.140625" style="1"/>
  </cols>
  <sheetData>
    <row r="1" spans="1:124" s="2" customFormat="1" ht="12.75"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2" t="s">
        <v>39</v>
      </c>
      <c r="DS1" s="3"/>
      <c r="DT1" s="3"/>
    </row>
    <row r="2" spans="1:124" s="2" customFormat="1" ht="12.75"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2" t="s">
        <v>40</v>
      </c>
      <c r="DT2" s="3"/>
    </row>
    <row r="3" spans="1:124" s="2" customFormat="1" ht="12.75"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2" t="s">
        <v>41</v>
      </c>
      <c r="DS3" s="3"/>
      <c r="DT3" s="3"/>
    </row>
    <row r="4" spans="1:124"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2" t="s">
        <v>42</v>
      </c>
    </row>
    <row r="6" spans="1:124" s="9" customFormat="1" ht="18.75">
      <c r="A6" s="285" t="s">
        <v>36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5"/>
      <c r="BG6" s="285"/>
      <c r="BH6" s="285"/>
      <c r="BI6" s="285"/>
      <c r="BJ6" s="285"/>
      <c r="BK6" s="285"/>
      <c r="BL6" s="285"/>
      <c r="BM6" s="285"/>
      <c r="BN6" s="285"/>
      <c r="BO6" s="285"/>
      <c r="BP6" s="285"/>
      <c r="BQ6" s="285"/>
      <c r="BR6" s="285"/>
      <c r="BS6" s="285"/>
      <c r="BT6" s="285"/>
      <c r="BU6" s="285"/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5"/>
      <c r="CI6" s="285"/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5"/>
      <c r="CW6" s="285"/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5"/>
      <c r="DK6" s="285"/>
      <c r="DL6" s="285"/>
      <c r="DM6" s="285"/>
      <c r="DN6" s="285"/>
      <c r="DO6" s="285"/>
      <c r="DP6" s="285"/>
      <c r="DQ6" s="285"/>
      <c r="DR6" s="285"/>
      <c r="DS6" s="285"/>
    </row>
    <row r="7" spans="1:124">
      <c r="AC7" s="281" t="s">
        <v>64</v>
      </c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W7" s="1" t="s">
        <v>38</v>
      </c>
      <c r="DC7" s="1" t="s">
        <v>153</v>
      </c>
    </row>
    <row r="8" spans="1:124">
      <c r="AA8" s="286" t="s">
        <v>37</v>
      </c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6"/>
      <c r="AT8" s="286"/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6"/>
      <c r="BU8" s="286"/>
      <c r="BV8" s="286"/>
      <c r="BW8" s="286"/>
      <c r="BX8" s="286"/>
      <c r="BY8" s="286"/>
      <c r="BZ8" s="286"/>
      <c r="CA8" s="286"/>
      <c r="CB8" s="286"/>
      <c r="CC8" s="286"/>
      <c r="CD8" s="286"/>
      <c r="CE8" s="286"/>
      <c r="CF8" s="286"/>
      <c r="CG8" s="286"/>
      <c r="CH8" s="286"/>
      <c r="CI8" s="286"/>
      <c r="CJ8" s="286"/>
      <c r="CK8" s="286"/>
      <c r="CL8" s="286"/>
      <c r="CM8" s="286"/>
      <c r="CN8" s="286"/>
      <c r="CO8" s="286"/>
      <c r="CP8" s="286"/>
      <c r="CQ8" s="286"/>
      <c r="CR8" s="286"/>
      <c r="CS8" s="286"/>
      <c r="CT8" s="286"/>
      <c r="CU8" s="286"/>
      <c r="CV8" s="286"/>
      <c r="CW8" s="286"/>
      <c r="CX8" s="286"/>
      <c r="CY8" s="286"/>
      <c r="CZ8" s="286"/>
    </row>
    <row r="10" spans="1:124">
      <c r="A10" s="10" t="s">
        <v>10</v>
      </c>
      <c r="U10" s="286" t="s">
        <v>64</v>
      </c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  <c r="AU10" s="286"/>
      <c r="AV10" s="286"/>
      <c r="AW10" s="286"/>
      <c r="AX10" s="286"/>
      <c r="AY10" s="286"/>
      <c r="AZ10" s="286"/>
      <c r="BA10" s="286"/>
      <c r="BB10" s="286"/>
      <c r="BC10" s="286"/>
      <c r="BD10" s="286"/>
      <c r="BE10" s="286"/>
      <c r="BF10" s="286"/>
      <c r="BG10" s="286"/>
      <c r="BH10" s="286"/>
      <c r="BI10" s="286"/>
      <c r="BJ10" s="286"/>
      <c r="BK10" s="286"/>
      <c r="BL10" s="286"/>
      <c r="BM10" s="286"/>
      <c r="BN10" s="286"/>
      <c r="BO10" s="286"/>
      <c r="BP10" s="286"/>
      <c r="BQ10" s="286"/>
      <c r="BR10" s="286"/>
      <c r="BS10" s="286"/>
      <c r="BT10" s="286"/>
      <c r="BU10" s="286"/>
      <c r="BV10" s="286"/>
      <c r="BW10" s="286"/>
      <c r="BX10" s="286"/>
      <c r="BY10" s="286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286"/>
      <c r="CK10" s="286"/>
      <c r="CL10" s="286"/>
      <c r="CM10" s="286"/>
      <c r="CN10" s="286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</row>
    <row r="12" spans="1:124">
      <c r="A12" s="10" t="s">
        <v>11</v>
      </c>
      <c r="Z12" s="286" t="s">
        <v>64</v>
      </c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286"/>
      <c r="AV12" s="286"/>
      <c r="AW12" s="286"/>
      <c r="AX12" s="286"/>
      <c r="AY12" s="286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286"/>
      <c r="BL12" s="286"/>
      <c r="BM12" s="286"/>
      <c r="BN12" s="286"/>
      <c r="BO12" s="286"/>
      <c r="BP12" s="286"/>
      <c r="BQ12" s="286"/>
      <c r="BR12" s="286"/>
      <c r="BS12" s="286"/>
      <c r="BT12" s="286"/>
      <c r="BU12" s="286"/>
      <c r="BV12" s="286"/>
      <c r="BW12" s="286"/>
      <c r="BX12" s="286"/>
      <c r="BY12" s="286"/>
      <c r="BZ12" s="286"/>
      <c r="CA12" s="286"/>
      <c r="CB12" s="286"/>
      <c r="CC12" s="286"/>
      <c r="CD12" s="286"/>
      <c r="CE12" s="286"/>
      <c r="CF12" s="286"/>
      <c r="CG12" s="286"/>
      <c r="CH12" s="286"/>
      <c r="CI12" s="286"/>
      <c r="CJ12" s="286"/>
      <c r="CK12" s="286"/>
      <c r="CL12" s="286"/>
      <c r="CM12" s="286"/>
      <c r="CN12" s="286"/>
      <c r="CO12" s="286"/>
      <c r="CP12" s="286"/>
      <c r="CQ12" s="286"/>
      <c r="CR12" s="286"/>
      <c r="CS12" s="286"/>
      <c r="CT12" s="286"/>
      <c r="CU12" s="286"/>
      <c r="CV12" s="286"/>
      <c r="CW12" s="286"/>
      <c r="CX12" s="286"/>
      <c r="CY12" s="286"/>
      <c r="CZ12" s="286"/>
      <c r="DA12" s="286"/>
      <c r="DB12" s="286"/>
      <c r="DC12" s="286"/>
      <c r="DD12" s="286"/>
      <c r="DE12" s="286"/>
      <c r="DF12" s="286"/>
      <c r="DG12" s="286"/>
      <c r="DH12" s="286"/>
      <c r="DI12" s="286"/>
      <c r="DJ12" s="286"/>
      <c r="DK12" s="286"/>
      <c r="DL12" s="286"/>
      <c r="DM12" s="286"/>
      <c r="DN12" s="286"/>
      <c r="DO12" s="286"/>
      <c r="DP12" s="286"/>
      <c r="DQ12" s="286"/>
      <c r="DR12" s="286"/>
      <c r="DS12" s="286"/>
    </row>
    <row r="14" spans="1:124">
      <c r="A14" s="10" t="s">
        <v>12</v>
      </c>
      <c r="R14" s="286" t="s">
        <v>144</v>
      </c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6"/>
      <c r="BS14" s="286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6"/>
      <c r="CG14" s="286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6"/>
      <c r="CW14" s="286"/>
      <c r="CX14" s="286"/>
      <c r="CY14" s="286"/>
      <c r="CZ14" s="286"/>
      <c r="DA14" s="286"/>
      <c r="DB14" s="286"/>
      <c r="DC14" s="286"/>
      <c r="DD14" s="286"/>
      <c r="DE14" s="286"/>
      <c r="DF14" s="286"/>
      <c r="DG14" s="286"/>
      <c r="DH14" s="286"/>
      <c r="DI14" s="286"/>
      <c r="DJ14" s="286"/>
      <c r="DK14" s="286"/>
      <c r="DL14" s="286"/>
      <c r="DM14" s="286"/>
      <c r="DN14" s="286"/>
      <c r="DO14" s="286"/>
      <c r="DP14" s="286"/>
      <c r="DQ14" s="286"/>
      <c r="DR14" s="286"/>
      <c r="DS14" s="286"/>
    </row>
    <row r="16" spans="1:124">
      <c r="A16" s="10" t="s">
        <v>13</v>
      </c>
      <c r="R16" s="286" t="s">
        <v>144</v>
      </c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6"/>
      <c r="BU16" s="286"/>
      <c r="BV16" s="286"/>
      <c r="BW16" s="286"/>
      <c r="BX16" s="286"/>
      <c r="BY16" s="286"/>
      <c r="BZ16" s="286"/>
      <c r="CA16" s="286"/>
      <c r="CB16" s="286"/>
      <c r="CC16" s="286"/>
      <c r="CD16" s="286"/>
      <c r="CE16" s="286"/>
      <c r="CF16" s="286"/>
      <c r="CG16" s="286"/>
      <c r="CH16" s="286"/>
      <c r="CI16" s="286"/>
      <c r="CJ16" s="286"/>
      <c r="CK16" s="286"/>
      <c r="CL16" s="286"/>
      <c r="CM16" s="286"/>
      <c r="CN16" s="286"/>
      <c r="CO16" s="286"/>
      <c r="CP16" s="286"/>
      <c r="CQ16" s="286"/>
      <c r="CR16" s="286"/>
      <c r="CS16" s="286"/>
      <c r="CT16" s="286"/>
      <c r="CU16" s="286"/>
      <c r="CV16" s="286"/>
      <c r="CW16" s="286"/>
      <c r="CX16" s="286"/>
      <c r="CY16" s="286"/>
      <c r="CZ16" s="286"/>
      <c r="DA16" s="286"/>
      <c r="DB16" s="286"/>
      <c r="DC16" s="286"/>
      <c r="DD16" s="286"/>
      <c r="DE16" s="286"/>
      <c r="DF16" s="286"/>
      <c r="DG16" s="286"/>
      <c r="DH16" s="286"/>
      <c r="DI16" s="286"/>
      <c r="DJ16" s="286"/>
      <c r="DK16" s="286"/>
      <c r="DL16" s="286"/>
      <c r="DM16" s="286"/>
      <c r="DN16" s="286"/>
      <c r="DO16" s="286"/>
      <c r="DP16" s="286"/>
      <c r="DQ16" s="286"/>
      <c r="DR16" s="286"/>
      <c r="DS16" s="286"/>
    </row>
    <row r="18" spans="1:123">
      <c r="A18" s="10" t="s">
        <v>14</v>
      </c>
      <c r="F18" s="287" t="s">
        <v>145</v>
      </c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>
      <c r="A20" s="10" t="s">
        <v>15</v>
      </c>
      <c r="F20" s="287" t="s">
        <v>146</v>
      </c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>
      <c r="A22" s="10" t="s">
        <v>16</v>
      </c>
      <c r="T22" s="286" t="s">
        <v>154</v>
      </c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  <c r="AU22" s="286"/>
      <c r="AV22" s="286"/>
      <c r="AW22" s="286"/>
      <c r="AX22" s="286"/>
      <c r="AY22" s="286"/>
      <c r="AZ22" s="286"/>
      <c r="BA22" s="286"/>
      <c r="BB22" s="286"/>
      <c r="BC22" s="286"/>
      <c r="BD22" s="286"/>
      <c r="BE22" s="286"/>
      <c r="BF22" s="286"/>
      <c r="BG22" s="286"/>
      <c r="BH22" s="286"/>
      <c r="BI22" s="286"/>
      <c r="BJ22" s="286"/>
      <c r="BK22" s="286"/>
      <c r="BL22" s="286"/>
      <c r="BM22" s="286"/>
      <c r="BN22" s="286"/>
      <c r="BO22" s="286"/>
      <c r="BP22" s="286"/>
      <c r="BQ22" s="286"/>
      <c r="BR22" s="286"/>
      <c r="BS22" s="286"/>
      <c r="BT22" s="286"/>
      <c r="BU22" s="286"/>
      <c r="BV22" s="286"/>
      <c r="BW22" s="286"/>
      <c r="BX22" s="286"/>
      <c r="BY22" s="286"/>
      <c r="BZ22" s="286"/>
      <c r="CA22" s="286"/>
      <c r="CB22" s="286"/>
      <c r="CC22" s="286"/>
      <c r="CD22" s="286"/>
      <c r="CE22" s="286"/>
      <c r="CF22" s="286"/>
      <c r="CG22" s="286"/>
      <c r="CH22" s="286"/>
      <c r="CI22" s="286"/>
      <c r="CJ22" s="286"/>
      <c r="CK22" s="286"/>
      <c r="CL22" s="286"/>
      <c r="CM22" s="286"/>
      <c r="CN22" s="286"/>
      <c r="CO22" s="286"/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  <c r="DG22" s="286"/>
      <c r="DH22" s="286"/>
      <c r="DI22" s="286"/>
      <c r="DJ22" s="286"/>
      <c r="DK22" s="286"/>
      <c r="DL22" s="286"/>
      <c r="DM22" s="286"/>
      <c r="DN22" s="286"/>
      <c r="DO22" s="286"/>
      <c r="DP22" s="286"/>
      <c r="DQ22" s="286"/>
      <c r="DR22" s="286"/>
      <c r="DS22" s="286"/>
    </row>
    <row r="24" spans="1:123">
      <c r="A24" s="10" t="s">
        <v>17</v>
      </c>
      <c r="X24" s="288" t="s">
        <v>147</v>
      </c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>
      <c r="A26" s="10" t="s">
        <v>18</v>
      </c>
      <c r="T26" s="287" t="s">
        <v>148</v>
      </c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7"/>
      <c r="AU26" s="287"/>
      <c r="AV26" s="287"/>
      <c r="AW26" s="287"/>
      <c r="AX26" s="287"/>
      <c r="AY26" s="287"/>
      <c r="AZ26" s="287"/>
      <c r="BA26" s="287"/>
      <c r="BB26" s="287"/>
      <c r="BC26" s="287"/>
      <c r="BD26" s="28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>
      <c r="A28" s="10" t="s">
        <v>19</v>
      </c>
      <c r="F28" s="287" t="s">
        <v>149</v>
      </c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mergeCells count="13">
    <mergeCell ref="R16:DS16"/>
    <mergeCell ref="F18:AF18"/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AC7:CT7"/>
    <mergeCell ref="AA8:CZ8"/>
  </mergeCells>
  <phoneticPr fontId="10" type="noConversion"/>
  <hyperlinks>
    <hyperlink ref="X24" r:id="rId1"/>
  </hyperlinks>
  <pageMargins left="0.39370078740157483" right="0.39370078740157483" top="0.78740157480314965" bottom="0.39370078740157483" header="0.27559055118110237" footer="0.27559055118110237"/>
  <pageSetup paperSize="9" orientation="landscape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J93"/>
  <sheetViews>
    <sheetView topLeftCell="C20" workbookViewId="0">
      <selection activeCell="E15" sqref="E15"/>
    </sheetView>
  </sheetViews>
  <sheetFormatPr defaultRowHeight="15.75"/>
  <cols>
    <col min="1" max="1" width="12.5703125" style="116" customWidth="1"/>
    <col min="2" max="2" width="58.140625" style="116" customWidth="1"/>
    <col min="3" max="3" width="10.85546875" style="116" customWidth="1"/>
    <col min="4" max="4" width="15.140625" style="116" customWidth="1"/>
    <col min="5" max="5" width="23.7109375" style="269" customWidth="1"/>
    <col min="6" max="6" width="23.140625" style="116" customWidth="1"/>
    <col min="7" max="7" width="23.28515625" style="116" customWidth="1"/>
    <col min="8" max="8" width="21.28515625" style="116" customWidth="1"/>
    <col min="9" max="9" width="0.42578125" style="270" hidden="1" customWidth="1"/>
    <col min="10" max="10" width="9.140625" style="116" hidden="1" customWidth="1"/>
    <col min="11" max="16384" width="9.140625" style="116"/>
  </cols>
  <sheetData>
    <row r="1" spans="1:10" s="106" customFormat="1" ht="24.75" customHeight="1">
      <c r="E1" s="107"/>
      <c r="G1" s="271"/>
      <c r="H1" s="275" t="s">
        <v>296</v>
      </c>
      <c r="I1" s="108"/>
    </row>
    <row r="2" spans="1:10" s="106" customFormat="1">
      <c r="E2" s="107"/>
      <c r="G2" s="272"/>
      <c r="H2" s="275" t="s">
        <v>0</v>
      </c>
      <c r="I2" s="108"/>
    </row>
    <row r="3" spans="1:10" s="106" customFormat="1">
      <c r="E3" s="107"/>
      <c r="G3" s="272"/>
      <c r="H3" s="275" t="s">
        <v>1</v>
      </c>
      <c r="I3" s="108"/>
    </row>
    <row r="4" spans="1:10" s="106" customFormat="1">
      <c r="E4" s="107"/>
      <c r="G4" s="272"/>
      <c r="H4" s="275" t="s">
        <v>2</v>
      </c>
      <c r="I4" s="108"/>
    </row>
    <row r="5" spans="1:10" s="106" customFormat="1" ht="20.25" customHeight="1">
      <c r="A5" s="109"/>
      <c r="B5" s="109"/>
      <c r="C5" s="109"/>
      <c r="D5" s="109"/>
      <c r="E5" s="110"/>
      <c r="F5" s="109"/>
      <c r="G5" s="109"/>
      <c r="H5" s="109"/>
      <c r="I5" s="111"/>
      <c r="J5" s="109"/>
    </row>
    <row r="6" spans="1:10" s="112" customFormat="1" ht="54.75" customHeight="1">
      <c r="A6" s="289" t="s">
        <v>155</v>
      </c>
      <c r="B6" s="290"/>
      <c r="C6" s="290"/>
      <c r="D6" s="290"/>
      <c r="E6" s="290"/>
      <c r="F6" s="290"/>
      <c r="G6" s="290"/>
      <c r="H6" s="290"/>
      <c r="I6" s="111"/>
      <c r="J6" s="111"/>
    </row>
    <row r="7" spans="1:10" s="112" customFormat="1" ht="26.25" customHeight="1">
      <c r="A7" s="113"/>
      <c r="B7" s="113"/>
      <c r="C7" s="113"/>
      <c r="D7" s="113"/>
      <c r="E7" s="113"/>
      <c r="F7" s="113"/>
      <c r="G7" s="113"/>
      <c r="H7" s="113" t="s">
        <v>156</v>
      </c>
      <c r="I7" s="111"/>
      <c r="J7" s="111"/>
    </row>
    <row r="8" spans="1:10">
      <c r="A8" s="291" t="s">
        <v>157</v>
      </c>
      <c r="B8" s="293" t="s">
        <v>158</v>
      </c>
      <c r="C8" s="293" t="s">
        <v>150</v>
      </c>
      <c r="D8" s="295" t="s">
        <v>62</v>
      </c>
      <c r="E8" s="297" t="s">
        <v>159</v>
      </c>
      <c r="F8" s="298"/>
      <c r="G8" s="298"/>
      <c r="H8" s="299"/>
      <c r="I8" s="114"/>
      <c r="J8" s="115"/>
    </row>
    <row r="9" spans="1:10" s="118" customFormat="1" ht="36.75" customHeight="1">
      <c r="A9" s="291"/>
      <c r="B9" s="293"/>
      <c r="C9" s="293"/>
      <c r="D9" s="295"/>
      <c r="E9" s="300" t="s">
        <v>160</v>
      </c>
      <c r="F9" s="301"/>
      <c r="G9" s="302" t="s">
        <v>161</v>
      </c>
      <c r="H9" s="303"/>
      <c r="I9" s="117"/>
      <c r="J9" s="117"/>
    </row>
    <row r="10" spans="1:10" s="118" customFormat="1">
      <c r="A10" s="292"/>
      <c r="B10" s="294"/>
      <c r="C10" s="294"/>
      <c r="D10" s="296"/>
      <c r="E10" s="119" t="s">
        <v>162</v>
      </c>
      <c r="F10" s="119" t="s">
        <v>151</v>
      </c>
      <c r="G10" s="119" t="s">
        <v>162</v>
      </c>
      <c r="H10" s="119" t="s">
        <v>151</v>
      </c>
      <c r="I10" s="117"/>
      <c r="J10" s="117"/>
    </row>
    <row r="11" spans="1:10" s="118" customFormat="1">
      <c r="A11" s="120">
        <v>1</v>
      </c>
      <c r="B11" s="119">
        <v>2</v>
      </c>
      <c r="C11" s="121">
        <v>3</v>
      </c>
      <c r="D11" s="119">
        <v>4</v>
      </c>
      <c r="E11" s="119">
        <v>5</v>
      </c>
      <c r="F11" s="119">
        <v>6</v>
      </c>
      <c r="G11" s="120">
        <v>7</v>
      </c>
      <c r="H11" s="120">
        <v>8</v>
      </c>
      <c r="I11" s="117"/>
      <c r="J11" s="117"/>
    </row>
    <row r="12" spans="1:10" s="118" customFormat="1" ht="94.5">
      <c r="A12" s="122">
        <v>1</v>
      </c>
      <c r="B12" s="123" t="s">
        <v>163</v>
      </c>
      <c r="C12" s="124" t="s">
        <v>164</v>
      </c>
      <c r="D12" s="125" t="s">
        <v>43</v>
      </c>
      <c r="E12" s="276">
        <f>E13+E14</f>
        <v>700.56999999999994</v>
      </c>
      <c r="F12" s="276">
        <f t="shared" ref="F12:H12" si="0">F13+F14</f>
        <v>700.56999999999994</v>
      </c>
      <c r="G12" s="276">
        <f t="shared" si="0"/>
        <v>700.56999999999994</v>
      </c>
      <c r="H12" s="276">
        <f t="shared" si="0"/>
        <v>700.56999999999994</v>
      </c>
      <c r="I12" s="117"/>
      <c r="J12" s="117"/>
    </row>
    <row r="13" spans="1:10" s="118" customFormat="1" ht="47.25">
      <c r="A13" s="126" t="s">
        <v>165</v>
      </c>
      <c r="B13" s="127" t="s">
        <v>166</v>
      </c>
      <c r="C13" s="128" t="s">
        <v>167</v>
      </c>
      <c r="D13" s="129" t="s">
        <v>43</v>
      </c>
      <c r="E13" s="278">
        <f>Прил.4!E15</f>
        <v>257.38</v>
      </c>
      <c r="F13" s="277">
        <f>E13</f>
        <v>257.38</v>
      </c>
      <c r="G13" s="277">
        <f>E13</f>
        <v>257.38</v>
      </c>
      <c r="H13" s="277">
        <f>E13</f>
        <v>257.38</v>
      </c>
      <c r="I13" s="117"/>
      <c r="J13" s="117"/>
    </row>
    <row r="14" spans="1:10" s="118" customFormat="1" ht="47.25">
      <c r="A14" s="126" t="s">
        <v>168</v>
      </c>
      <c r="B14" s="127" t="s">
        <v>169</v>
      </c>
      <c r="C14" s="128" t="s">
        <v>167</v>
      </c>
      <c r="D14" s="129" t="s">
        <v>43</v>
      </c>
      <c r="E14" s="278">
        <f>Прил.4!E23</f>
        <v>443.19</v>
      </c>
      <c r="F14" s="277">
        <f>E14</f>
        <v>443.19</v>
      </c>
      <c r="G14" s="277">
        <f>E14</f>
        <v>443.19</v>
      </c>
      <c r="H14" s="277">
        <f>E14</f>
        <v>443.19</v>
      </c>
      <c r="I14" s="117"/>
      <c r="J14" s="117"/>
    </row>
    <row r="15" spans="1:10" s="118" customFormat="1" ht="78.75">
      <c r="A15" s="126" t="s">
        <v>170</v>
      </c>
      <c r="B15" s="127" t="s">
        <v>171</v>
      </c>
      <c r="C15" s="130" t="s">
        <v>172</v>
      </c>
      <c r="D15" s="129" t="s">
        <v>43</v>
      </c>
      <c r="E15" s="131" t="s">
        <v>173</v>
      </c>
      <c r="F15" s="131" t="s">
        <v>173</v>
      </c>
      <c r="G15" s="132" t="s">
        <v>173</v>
      </c>
      <c r="H15" s="132" t="s">
        <v>173</v>
      </c>
      <c r="I15" s="117"/>
      <c r="J15" s="117"/>
    </row>
    <row r="16" spans="1:10" s="118" customFormat="1" ht="94.5">
      <c r="A16" s="126" t="s">
        <v>174</v>
      </c>
      <c r="B16" s="127" t="s">
        <v>175</v>
      </c>
      <c r="C16" s="133" t="s">
        <v>167</v>
      </c>
      <c r="D16" s="129" t="s">
        <v>43</v>
      </c>
      <c r="E16" s="131" t="s">
        <v>173</v>
      </c>
      <c r="F16" s="131" t="s">
        <v>173</v>
      </c>
      <c r="G16" s="132" t="s">
        <v>173</v>
      </c>
      <c r="H16" s="132" t="s">
        <v>173</v>
      </c>
      <c r="I16" s="117"/>
      <c r="J16" s="117"/>
    </row>
    <row r="17" spans="1:10" s="118" customFormat="1" ht="18.75">
      <c r="A17" s="134" t="s">
        <v>20</v>
      </c>
      <c r="B17" s="135" t="s">
        <v>176</v>
      </c>
      <c r="C17" s="136" t="s">
        <v>177</v>
      </c>
      <c r="D17" s="137"/>
      <c r="E17" s="138"/>
      <c r="F17" s="138"/>
      <c r="G17" s="139"/>
      <c r="H17" s="139"/>
      <c r="I17" s="117"/>
      <c r="J17" s="117"/>
    </row>
    <row r="18" spans="1:10" s="147" customFormat="1" ht="18.75">
      <c r="A18" s="140" t="s">
        <v>165</v>
      </c>
      <c r="B18" s="141" t="s">
        <v>178</v>
      </c>
      <c r="C18" s="142" t="s">
        <v>179</v>
      </c>
      <c r="D18" s="143"/>
      <c r="E18" s="144"/>
      <c r="F18" s="144"/>
      <c r="G18" s="145"/>
      <c r="H18" s="145"/>
      <c r="I18" s="117"/>
      <c r="J18" s="146"/>
    </row>
    <row r="19" spans="1:10" s="147" customFormat="1" ht="18.75">
      <c r="A19" s="140" t="s">
        <v>180</v>
      </c>
      <c r="B19" s="141" t="s">
        <v>181</v>
      </c>
      <c r="C19" s="142" t="s">
        <v>179</v>
      </c>
      <c r="D19" s="148"/>
      <c r="E19" s="149"/>
      <c r="F19" s="149"/>
      <c r="G19" s="145"/>
      <c r="H19" s="145"/>
      <c r="I19" s="117"/>
      <c r="J19" s="146"/>
    </row>
    <row r="20" spans="1:10" s="147" customFormat="1" ht="16.5">
      <c r="A20" s="140" t="s">
        <v>182</v>
      </c>
      <c r="B20" s="150" t="s">
        <v>183</v>
      </c>
      <c r="C20" s="151" t="s">
        <v>184</v>
      </c>
      <c r="D20" s="148"/>
      <c r="E20" s="149"/>
      <c r="F20" s="149"/>
      <c r="G20" s="145"/>
      <c r="H20" s="145"/>
      <c r="I20" s="117"/>
      <c r="J20" s="146"/>
    </row>
    <row r="21" spans="1:10" s="147" customFormat="1" ht="16.5">
      <c r="A21" s="140" t="s">
        <v>185</v>
      </c>
      <c r="B21" s="150" t="s">
        <v>186</v>
      </c>
      <c r="C21" s="151" t="s">
        <v>184</v>
      </c>
      <c r="D21" s="148"/>
      <c r="E21" s="149"/>
      <c r="F21" s="149"/>
      <c r="G21" s="145"/>
      <c r="H21" s="145"/>
      <c r="I21" s="117"/>
      <c r="J21" s="146"/>
    </row>
    <row r="22" spans="1:10" s="147" customFormat="1" ht="16.5">
      <c r="A22" s="140" t="s">
        <v>187</v>
      </c>
      <c r="B22" s="150" t="s">
        <v>188</v>
      </c>
      <c r="C22" s="151" t="s">
        <v>184</v>
      </c>
      <c r="D22" s="148"/>
      <c r="E22" s="149"/>
      <c r="F22" s="149"/>
      <c r="G22" s="145"/>
      <c r="H22" s="145"/>
      <c r="I22" s="117"/>
      <c r="J22" s="146"/>
    </row>
    <row r="23" spans="1:10" s="118" customFormat="1" ht="16.5">
      <c r="A23" s="140" t="s">
        <v>189</v>
      </c>
      <c r="B23" s="152" t="s">
        <v>190</v>
      </c>
      <c r="C23" s="151" t="s">
        <v>184</v>
      </c>
      <c r="D23" s="153"/>
      <c r="E23" s="154"/>
      <c r="F23" s="154"/>
      <c r="G23" s="139"/>
      <c r="H23" s="139"/>
      <c r="I23" s="117"/>
      <c r="J23" s="117"/>
    </row>
    <row r="24" spans="1:10" s="164" customFormat="1" ht="16.5" hidden="1">
      <c r="A24" s="155" t="s">
        <v>191</v>
      </c>
      <c r="B24" s="156" t="s">
        <v>192</v>
      </c>
      <c r="C24" s="157" t="s">
        <v>193</v>
      </c>
      <c r="D24" s="158" t="s">
        <v>194</v>
      </c>
      <c r="E24" s="159"/>
      <c r="F24" s="160"/>
      <c r="G24" s="161"/>
      <c r="H24" s="161"/>
      <c r="I24" s="162"/>
      <c r="J24" s="163"/>
    </row>
    <row r="25" spans="1:10" s="147" customFormat="1" ht="16.5" hidden="1">
      <c r="A25" s="165" t="s">
        <v>195</v>
      </c>
      <c r="B25" s="166" t="s">
        <v>196</v>
      </c>
      <c r="C25" s="157" t="s">
        <v>193</v>
      </c>
      <c r="D25" s="158" t="s">
        <v>194</v>
      </c>
      <c r="E25" s="167"/>
      <c r="F25" s="168"/>
      <c r="G25" s="145"/>
      <c r="H25" s="145"/>
      <c r="I25" s="117"/>
      <c r="J25" s="146"/>
    </row>
    <row r="26" spans="1:10" s="147" customFormat="1" ht="18.75">
      <c r="A26" s="140" t="s">
        <v>197</v>
      </c>
      <c r="B26" s="169" t="s">
        <v>198</v>
      </c>
      <c r="C26" s="128" t="s">
        <v>199</v>
      </c>
      <c r="D26" s="148"/>
      <c r="E26" s="170"/>
      <c r="F26" s="168"/>
      <c r="G26" s="145"/>
      <c r="H26" s="145"/>
      <c r="I26" s="117"/>
      <c r="J26" s="146"/>
    </row>
    <row r="27" spans="1:10" s="147" customFormat="1" ht="18.75">
      <c r="A27" s="140" t="s">
        <v>168</v>
      </c>
      <c r="B27" s="171" t="s">
        <v>200</v>
      </c>
      <c r="C27" s="142" t="s">
        <v>179</v>
      </c>
      <c r="D27" s="148"/>
      <c r="E27" s="170"/>
      <c r="F27" s="168"/>
      <c r="G27" s="145"/>
      <c r="H27" s="145"/>
      <c r="I27" s="117"/>
      <c r="J27" s="146"/>
    </row>
    <row r="28" spans="1:10" s="147" customFormat="1" ht="18.75">
      <c r="A28" s="140" t="s">
        <v>170</v>
      </c>
      <c r="B28" s="172" t="s">
        <v>201</v>
      </c>
      <c r="C28" s="142" t="s">
        <v>179</v>
      </c>
      <c r="D28" s="148"/>
      <c r="E28" s="170"/>
      <c r="F28" s="168"/>
      <c r="G28" s="145"/>
      <c r="H28" s="145"/>
      <c r="I28" s="117"/>
      <c r="J28" s="146"/>
    </row>
    <row r="29" spans="1:10" s="147" customFormat="1" ht="18.75">
      <c r="A29" s="140" t="s">
        <v>202</v>
      </c>
      <c r="B29" s="171" t="s">
        <v>181</v>
      </c>
      <c r="C29" s="142" t="s">
        <v>179</v>
      </c>
      <c r="D29" s="148"/>
      <c r="E29" s="170"/>
      <c r="F29" s="168"/>
      <c r="G29" s="145"/>
      <c r="H29" s="145"/>
      <c r="I29" s="117"/>
      <c r="J29" s="146"/>
    </row>
    <row r="30" spans="1:10" s="147" customFormat="1" ht="18.75">
      <c r="A30" s="173" t="s">
        <v>203</v>
      </c>
      <c r="B30" s="174" t="s">
        <v>183</v>
      </c>
      <c r="C30" s="142" t="s">
        <v>179</v>
      </c>
      <c r="D30" s="148"/>
      <c r="E30" s="170"/>
      <c r="F30" s="168"/>
      <c r="G30" s="145"/>
      <c r="H30" s="145"/>
      <c r="I30" s="117"/>
      <c r="J30" s="146"/>
    </row>
    <row r="31" spans="1:10" s="147" customFormat="1" ht="18.75">
      <c r="A31" s="173" t="s">
        <v>204</v>
      </c>
      <c r="B31" s="150" t="s">
        <v>186</v>
      </c>
      <c r="C31" s="142" t="s">
        <v>179</v>
      </c>
      <c r="D31" s="143"/>
      <c r="E31" s="175"/>
      <c r="F31" s="176"/>
      <c r="G31" s="145"/>
      <c r="H31" s="145"/>
      <c r="I31" s="117"/>
      <c r="J31" s="146"/>
    </row>
    <row r="32" spans="1:10" s="147" customFormat="1" ht="16.5">
      <c r="A32" s="173" t="s">
        <v>205</v>
      </c>
      <c r="B32" s="177" t="s">
        <v>188</v>
      </c>
      <c r="C32" s="151" t="s">
        <v>184</v>
      </c>
      <c r="D32" s="148"/>
      <c r="E32" s="170"/>
      <c r="F32" s="168"/>
      <c r="G32" s="145"/>
      <c r="H32" s="145"/>
      <c r="I32" s="117"/>
      <c r="J32" s="146"/>
    </row>
    <row r="33" spans="1:10" s="164" customFormat="1" ht="16.5">
      <c r="A33" s="182" t="s">
        <v>207</v>
      </c>
      <c r="B33" s="174" t="s">
        <v>190</v>
      </c>
      <c r="C33" s="151" t="s">
        <v>184</v>
      </c>
      <c r="D33" s="148"/>
      <c r="E33" s="180"/>
      <c r="F33" s="183"/>
      <c r="G33" s="181"/>
      <c r="H33" s="181"/>
      <c r="I33" s="162"/>
      <c r="J33" s="163"/>
    </row>
    <row r="34" spans="1:10" s="147" customFormat="1" ht="16.5">
      <c r="A34" s="165" t="s">
        <v>208</v>
      </c>
      <c r="B34" s="178" t="s">
        <v>192</v>
      </c>
      <c r="C34" s="157" t="s">
        <v>193</v>
      </c>
      <c r="D34" s="158" t="s">
        <v>194</v>
      </c>
      <c r="E34" s="184"/>
      <c r="F34" s="185"/>
      <c r="G34" s="179">
        <v>530500</v>
      </c>
      <c r="H34" s="186"/>
      <c r="I34" s="117"/>
      <c r="J34" s="146"/>
    </row>
    <row r="35" spans="1:10" s="147" customFormat="1" ht="16.5">
      <c r="A35" s="165" t="s">
        <v>209</v>
      </c>
      <c r="B35" s="187" t="s">
        <v>196</v>
      </c>
      <c r="C35" s="157" t="s">
        <v>193</v>
      </c>
      <c r="D35" s="158" t="s">
        <v>194</v>
      </c>
      <c r="E35" s="184"/>
      <c r="F35" s="184"/>
      <c r="G35" s="186"/>
      <c r="H35" s="179"/>
      <c r="I35" s="117"/>
      <c r="J35" s="146"/>
    </row>
    <row r="36" spans="1:10" s="164" customFormat="1" ht="16.5">
      <c r="A36" s="155" t="s">
        <v>210</v>
      </c>
      <c r="B36" s="188" t="s">
        <v>206</v>
      </c>
      <c r="C36" s="157" t="s">
        <v>193</v>
      </c>
      <c r="D36" s="158" t="s">
        <v>194</v>
      </c>
      <c r="E36" s="159"/>
      <c r="F36" s="189"/>
      <c r="G36" s="190"/>
      <c r="H36" s="145"/>
      <c r="I36" s="162"/>
      <c r="J36" s="163"/>
    </row>
    <row r="37" spans="1:10" s="147" customFormat="1" ht="18.75">
      <c r="A37" s="140" t="s">
        <v>211</v>
      </c>
      <c r="B37" s="169" t="s">
        <v>198</v>
      </c>
      <c r="C37" s="191" t="s">
        <v>179</v>
      </c>
      <c r="D37" s="158"/>
      <c r="E37" s="170"/>
      <c r="F37" s="168"/>
      <c r="G37" s="145"/>
      <c r="H37" s="145"/>
      <c r="I37" s="117"/>
      <c r="J37" s="146"/>
    </row>
    <row r="38" spans="1:10" s="147" customFormat="1" ht="18.75">
      <c r="A38" s="134" t="s">
        <v>108</v>
      </c>
      <c r="B38" s="192" t="s">
        <v>212</v>
      </c>
      <c r="C38" s="136" t="s">
        <v>213</v>
      </c>
      <c r="D38" s="148"/>
      <c r="E38" s="170"/>
      <c r="F38" s="168"/>
      <c r="G38" s="145"/>
      <c r="H38" s="145"/>
      <c r="I38" s="117"/>
      <c r="J38" s="146"/>
    </row>
    <row r="39" spans="1:10" s="147" customFormat="1" ht="18.75">
      <c r="A39" s="140" t="s">
        <v>214</v>
      </c>
      <c r="B39" s="169" t="s">
        <v>215</v>
      </c>
      <c r="C39" s="142" t="s">
        <v>216</v>
      </c>
      <c r="D39" s="148"/>
      <c r="E39" s="170"/>
      <c r="F39" s="168"/>
      <c r="G39" s="145"/>
      <c r="H39" s="145"/>
      <c r="I39" s="117"/>
      <c r="J39" s="146"/>
    </row>
    <row r="40" spans="1:10" s="147" customFormat="1" ht="18.75" hidden="1">
      <c r="A40" s="140" t="s">
        <v>217</v>
      </c>
      <c r="B40" s="169" t="s">
        <v>218</v>
      </c>
      <c r="C40" s="142" t="s">
        <v>216</v>
      </c>
      <c r="D40" s="148"/>
      <c r="E40" s="170"/>
      <c r="F40" s="168"/>
      <c r="G40" s="145"/>
      <c r="H40" s="145"/>
      <c r="I40" s="117"/>
      <c r="J40" s="146"/>
    </row>
    <row r="41" spans="1:10" s="147" customFormat="1" ht="18.75" hidden="1">
      <c r="A41" s="173" t="s">
        <v>219</v>
      </c>
      <c r="B41" s="177" t="s">
        <v>220</v>
      </c>
      <c r="C41" s="142" t="s">
        <v>216</v>
      </c>
      <c r="D41" s="148"/>
      <c r="E41" s="170"/>
      <c r="F41" s="168"/>
      <c r="G41" s="145"/>
      <c r="H41" s="145"/>
      <c r="I41" s="117"/>
      <c r="J41" s="146"/>
    </row>
    <row r="42" spans="1:10" s="147" customFormat="1" ht="18.75" hidden="1">
      <c r="A42" s="173" t="s">
        <v>221</v>
      </c>
      <c r="B42" s="174" t="s">
        <v>222</v>
      </c>
      <c r="C42" s="142" t="s">
        <v>216</v>
      </c>
      <c r="D42" s="148"/>
      <c r="E42" s="170"/>
      <c r="F42" s="168"/>
      <c r="G42" s="145"/>
      <c r="H42" s="145"/>
      <c r="I42" s="117"/>
      <c r="J42" s="146"/>
    </row>
    <row r="43" spans="1:10" s="147" customFormat="1" ht="18.75" hidden="1">
      <c r="A43" s="140" t="s">
        <v>224</v>
      </c>
      <c r="B43" s="172" t="s">
        <v>225</v>
      </c>
      <c r="C43" s="142" t="s">
        <v>216</v>
      </c>
      <c r="D43" s="148"/>
      <c r="E43" s="170"/>
      <c r="F43" s="168"/>
      <c r="G43" s="145"/>
      <c r="H43" s="145"/>
      <c r="I43" s="117"/>
      <c r="J43" s="146"/>
    </row>
    <row r="44" spans="1:10" s="147" customFormat="1" ht="18.75" hidden="1">
      <c r="A44" s="173" t="s">
        <v>226</v>
      </c>
      <c r="B44" s="193" t="s">
        <v>220</v>
      </c>
      <c r="C44" s="142" t="s">
        <v>216</v>
      </c>
      <c r="D44" s="143"/>
      <c r="E44" s="175"/>
      <c r="F44" s="168"/>
      <c r="G44" s="145"/>
      <c r="H44" s="145"/>
      <c r="I44" s="117"/>
      <c r="J44" s="146"/>
    </row>
    <row r="45" spans="1:10" s="147" customFormat="1" ht="18.75" hidden="1">
      <c r="A45" s="173" t="s">
        <v>229</v>
      </c>
      <c r="B45" s="197" t="s">
        <v>222</v>
      </c>
      <c r="C45" s="142" t="s">
        <v>216</v>
      </c>
      <c r="D45" s="198"/>
      <c r="E45" s="199"/>
      <c r="F45" s="200"/>
      <c r="G45" s="201"/>
      <c r="H45" s="201"/>
      <c r="I45" s="196"/>
    </row>
    <row r="46" spans="1:10" s="147" customFormat="1" ht="18.75">
      <c r="A46" s="140" t="s">
        <v>230</v>
      </c>
      <c r="B46" s="203" t="s">
        <v>231</v>
      </c>
      <c r="C46" s="142" t="s">
        <v>216</v>
      </c>
      <c r="D46" s="194"/>
      <c r="E46" s="204"/>
      <c r="F46" s="205"/>
      <c r="G46" s="201"/>
      <c r="H46" s="201"/>
      <c r="I46" s="196"/>
    </row>
    <row r="47" spans="1:10" s="147" customFormat="1" ht="18.75">
      <c r="A47" s="140" t="s">
        <v>232</v>
      </c>
      <c r="B47" s="206" t="s">
        <v>233</v>
      </c>
      <c r="C47" s="142" t="s">
        <v>216</v>
      </c>
      <c r="D47" s="194"/>
      <c r="E47" s="204"/>
      <c r="F47" s="205"/>
      <c r="G47" s="201"/>
      <c r="H47" s="201"/>
      <c r="I47" s="196"/>
    </row>
    <row r="48" spans="1:10" s="147" customFormat="1" ht="18.75" hidden="1">
      <c r="A48" s="140" t="s">
        <v>234</v>
      </c>
      <c r="B48" s="203" t="s">
        <v>218</v>
      </c>
      <c r="C48" s="142" t="s">
        <v>216</v>
      </c>
      <c r="D48" s="194"/>
      <c r="E48" s="204"/>
      <c r="F48" s="205"/>
      <c r="G48" s="201"/>
      <c r="H48" s="201"/>
      <c r="I48" s="196"/>
    </row>
    <row r="49" spans="1:9" s="147" customFormat="1" ht="18.75" hidden="1">
      <c r="A49" s="140" t="s">
        <v>235</v>
      </c>
      <c r="B49" s="203" t="s">
        <v>236</v>
      </c>
      <c r="C49" s="142" t="s">
        <v>216</v>
      </c>
      <c r="D49" s="194"/>
      <c r="E49" s="204"/>
      <c r="F49" s="205"/>
      <c r="G49" s="201"/>
      <c r="H49" s="201"/>
      <c r="I49" s="196"/>
    </row>
    <row r="50" spans="1:9" s="147" customFormat="1" ht="18.75" hidden="1">
      <c r="A50" s="173" t="s">
        <v>237</v>
      </c>
      <c r="B50" s="207" t="s">
        <v>220</v>
      </c>
      <c r="C50" s="142" t="s">
        <v>216</v>
      </c>
      <c r="D50" s="194"/>
      <c r="E50" s="204"/>
      <c r="F50" s="205"/>
      <c r="G50" s="201"/>
      <c r="H50" s="201"/>
      <c r="I50" s="196"/>
    </row>
    <row r="51" spans="1:9" s="147" customFormat="1" ht="18.75" hidden="1">
      <c r="A51" s="173" t="s">
        <v>238</v>
      </c>
      <c r="B51" s="208" t="s">
        <v>222</v>
      </c>
      <c r="C51" s="142" t="s">
        <v>216</v>
      </c>
      <c r="D51" s="198"/>
      <c r="E51" s="209"/>
      <c r="F51" s="205"/>
      <c r="G51" s="201"/>
      <c r="H51" s="201"/>
      <c r="I51" s="196"/>
    </row>
    <row r="52" spans="1:9" s="147" customFormat="1" ht="18.75">
      <c r="A52" s="140" t="s">
        <v>239</v>
      </c>
      <c r="B52" s="211" t="s">
        <v>240</v>
      </c>
      <c r="C52" s="142" t="s">
        <v>216</v>
      </c>
      <c r="D52" s="212"/>
      <c r="E52" s="195"/>
      <c r="F52" s="195"/>
      <c r="G52" s="195"/>
      <c r="H52" s="201"/>
      <c r="I52" s="196"/>
    </row>
    <row r="53" spans="1:9" s="147" customFormat="1" ht="18.75">
      <c r="A53" s="140" t="s">
        <v>241</v>
      </c>
      <c r="B53" s="197" t="s">
        <v>242</v>
      </c>
      <c r="C53" s="142" t="s">
        <v>216</v>
      </c>
      <c r="D53" s="202"/>
      <c r="E53" s="213"/>
      <c r="F53" s="195"/>
      <c r="G53" s="195"/>
      <c r="H53" s="201"/>
      <c r="I53" s="196"/>
    </row>
    <row r="54" spans="1:9" s="147" customFormat="1" ht="18.75" hidden="1">
      <c r="A54" s="140" t="s">
        <v>243</v>
      </c>
      <c r="B54" s="214" t="s">
        <v>218</v>
      </c>
      <c r="C54" s="142" t="s">
        <v>216</v>
      </c>
      <c r="D54" s="215"/>
      <c r="E54" s="216"/>
      <c r="F54" s="216"/>
      <c r="G54" s="195"/>
      <c r="H54" s="201"/>
      <c r="I54" s="196"/>
    </row>
    <row r="55" spans="1:9" s="147" customFormat="1" ht="18.75" hidden="1">
      <c r="A55" s="140" t="s">
        <v>244</v>
      </c>
      <c r="B55" s="217" t="s">
        <v>236</v>
      </c>
      <c r="C55" s="142" t="s">
        <v>216</v>
      </c>
      <c r="D55" s="202"/>
      <c r="E55" s="218"/>
      <c r="F55" s="190"/>
      <c r="G55" s="195"/>
      <c r="H55" s="219"/>
      <c r="I55" s="196"/>
    </row>
    <row r="56" spans="1:9" s="147" customFormat="1" ht="16.5" hidden="1">
      <c r="A56" s="173" t="s">
        <v>245</v>
      </c>
      <c r="B56" s="220" t="s">
        <v>246</v>
      </c>
      <c r="C56" s="151" t="s">
        <v>223</v>
      </c>
      <c r="D56" s="215"/>
      <c r="E56" s="216"/>
      <c r="F56" s="216"/>
      <c r="G56" s="195"/>
      <c r="H56" s="219"/>
      <c r="I56" s="196"/>
    </row>
    <row r="57" spans="1:9" s="147" customFormat="1" ht="16.5" hidden="1">
      <c r="A57" s="173" t="s">
        <v>247</v>
      </c>
      <c r="B57" s="221" t="s">
        <v>248</v>
      </c>
      <c r="C57" s="151" t="s">
        <v>223</v>
      </c>
      <c r="D57" s="202"/>
      <c r="E57" s="218"/>
      <c r="F57" s="167"/>
      <c r="G57" s="195"/>
      <c r="H57" s="219"/>
      <c r="I57" s="196"/>
    </row>
    <row r="58" spans="1:9" s="147" customFormat="1" ht="16.5" hidden="1">
      <c r="A58" s="210" t="s">
        <v>249</v>
      </c>
      <c r="B58" s="222" t="s">
        <v>192</v>
      </c>
      <c r="C58" s="157" t="s">
        <v>227</v>
      </c>
      <c r="D58" s="215"/>
      <c r="E58" s="216"/>
      <c r="F58" s="216"/>
      <c r="G58" s="195"/>
      <c r="H58" s="219"/>
      <c r="I58" s="196"/>
    </row>
    <row r="59" spans="1:9" s="147" customFormat="1" ht="18.75" hidden="1">
      <c r="A59" s="210" t="s">
        <v>250</v>
      </c>
      <c r="B59" s="223" t="s">
        <v>196</v>
      </c>
      <c r="C59" s="224" t="s">
        <v>251</v>
      </c>
      <c r="D59" s="202"/>
      <c r="E59" s="218"/>
      <c r="F59" s="167"/>
      <c r="G59" s="195"/>
      <c r="H59" s="219"/>
      <c r="I59" s="196"/>
    </row>
    <row r="60" spans="1:9" s="147" customFormat="1" ht="18.75" hidden="1">
      <c r="A60" s="210" t="s">
        <v>252</v>
      </c>
      <c r="B60" s="223" t="s">
        <v>206</v>
      </c>
      <c r="C60" s="225" t="s">
        <v>251</v>
      </c>
      <c r="D60" s="202"/>
      <c r="E60" s="218"/>
      <c r="F60" s="190"/>
      <c r="G60" s="195"/>
      <c r="H60" s="219"/>
      <c r="I60" s="196"/>
    </row>
    <row r="61" spans="1:9" s="147" customFormat="1" ht="18.75" hidden="1">
      <c r="A61" s="210" t="s">
        <v>253</v>
      </c>
      <c r="B61" s="222" t="s">
        <v>228</v>
      </c>
      <c r="C61" s="225" t="s">
        <v>251</v>
      </c>
      <c r="D61" s="215" t="s">
        <v>194</v>
      </c>
      <c r="E61" s="216"/>
      <c r="F61" s="226">
        <v>2304495.0699999998</v>
      </c>
      <c r="G61" s="195"/>
      <c r="H61" s="219"/>
      <c r="I61" s="196"/>
    </row>
    <row r="62" spans="1:9" s="147" customFormat="1" ht="18.75">
      <c r="A62" s="227" t="s">
        <v>254</v>
      </c>
      <c r="B62" s="217" t="s">
        <v>255</v>
      </c>
      <c r="C62" s="142" t="s">
        <v>216</v>
      </c>
      <c r="D62" s="194"/>
      <c r="E62" s="228"/>
      <c r="F62" s="204"/>
      <c r="G62" s="201"/>
      <c r="H62" s="219"/>
      <c r="I62" s="196"/>
    </row>
    <row r="63" spans="1:9" s="147" customFormat="1" ht="18.75" hidden="1">
      <c r="A63" s="227" t="s">
        <v>256</v>
      </c>
      <c r="B63" s="214" t="s">
        <v>257</v>
      </c>
      <c r="C63" s="142" t="s">
        <v>216</v>
      </c>
      <c r="D63" s="229"/>
      <c r="E63" s="230"/>
      <c r="F63" s="230"/>
      <c r="G63" s="201"/>
      <c r="H63" s="219"/>
      <c r="I63" s="196"/>
    </row>
    <row r="64" spans="1:9" s="147" customFormat="1" ht="18.75" hidden="1">
      <c r="A64" s="227" t="s">
        <v>258</v>
      </c>
      <c r="B64" s="217" t="s">
        <v>259</v>
      </c>
      <c r="C64" s="142" t="s">
        <v>216</v>
      </c>
      <c r="D64" s="194"/>
      <c r="E64" s="228"/>
      <c r="F64" s="204"/>
      <c r="G64" s="201"/>
      <c r="H64" s="219"/>
      <c r="I64" s="196"/>
    </row>
    <row r="65" spans="1:9" s="147" customFormat="1" ht="16.5" hidden="1">
      <c r="A65" s="231" t="s">
        <v>260</v>
      </c>
      <c r="B65" s="220" t="s">
        <v>220</v>
      </c>
      <c r="C65" s="151" t="s">
        <v>223</v>
      </c>
      <c r="D65" s="229"/>
      <c r="E65" s="230"/>
      <c r="F65" s="230"/>
      <c r="G65" s="201"/>
      <c r="H65" s="219"/>
      <c r="I65" s="196"/>
    </row>
    <row r="66" spans="1:9" s="147" customFormat="1" ht="18.75" hidden="1">
      <c r="A66" s="231" t="s">
        <v>261</v>
      </c>
      <c r="B66" s="234" t="s">
        <v>222</v>
      </c>
      <c r="C66" s="142" t="s">
        <v>216</v>
      </c>
      <c r="D66" s="235"/>
      <c r="E66" s="233"/>
      <c r="F66" s="233"/>
      <c r="G66" s="233"/>
      <c r="H66" s="233"/>
      <c r="I66" s="196"/>
    </row>
    <row r="67" spans="1:9" s="147" customFormat="1" ht="56.25">
      <c r="A67" s="236" t="s">
        <v>262</v>
      </c>
      <c r="B67" s="237" t="s">
        <v>263</v>
      </c>
      <c r="C67" s="136" t="s">
        <v>264</v>
      </c>
      <c r="D67" s="235"/>
      <c r="E67" s="233"/>
      <c r="F67" s="233"/>
      <c r="G67" s="233"/>
      <c r="H67" s="233"/>
      <c r="I67" s="196"/>
    </row>
    <row r="68" spans="1:9" s="147" customFormat="1" ht="18.75">
      <c r="A68" s="227" t="s">
        <v>265</v>
      </c>
      <c r="B68" s="238" t="s">
        <v>266</v>
      </c>
      <c r="C68" s="142" t="s">
        <v>267</v>
      </c>
      <c r="D68" s="235"/>
      <c r="E68" s="233"/>
      <c r="F68" s="233"/>
      <c r="G68" s="233"/>
      <c r="H68" s="233"/>
      <c r="I68" s="196"/>
    </row>
    <row r="69" spans="1:9" s="147" customFormat="1" ht="18.75">
      <c r="A69" s="227" t="s">
        <v>268</v>
      </c>
      <c r="B69" s="238" t="s">
        <v>269</v>
      </c>
      <c r="C69" s="142" t="s">
        <v>267</v>
      </c>
      <c r="D69" s="235"/>
      <c r="E69" s="233"/>
      <c r="F69" s="233"/>
      <c r="G69" s="233"/>
      <c r="H69" s="233"/>
      <c r="I69" s="196"/>
    </row>
    <row r="70" spans="1:9" s="147" customFormat="1" ht="18.75">
      <c r="A70" s="227" t="s">
        <v>270</v>
      </c>
      <c r="B70" s="238" t="s">
        <v>271</v>
      </c>
      <c r="C70" s="142" t="s">
        <v>267</v>
      </c>
      <c r="D70" s="235"/>
      <c r="E70" s="233"/>
      <c r="F70" s="233"/>
      <c r="G70" s="233"/>
      <c r="H70" s="233"/>
      <c r="I70" s="196"/>
    </row>
    <row r="71" spans="1:9" s="147" customFormat="1" ht="90" customHeight="1">
      <c r="A71" s="236" t="s">
        <v>272</v>
      </c>
      <c r="B71" s="237" t="s">
        <v>273</v>
      </c>
      <c r="C71" s="136" t="s">
        <v>274</v>
      </c>
      <c r="D71" s="235"/>
      <c r="E71" s="233"/>
      <c r="F71" s="233"/>
      <c r="G71" s="233"/>
      <c r="H71" s="233"/>
      <c r="I71" s="196"/>
    </row>
    <row r="72" spans="1:9" s="147" customFormat="1" ht="47.25">
      <c r="A72" s="227" t="s">
        <v>275</v>
      </c>
      <c r="B72" s="239" t="s">
        <v>276</v>
      </c>
      <c r="C72" s="142" t="s">
        <v>277</v>
      </c>
      <c r="D72" s="235"/>
      <c r="E72" s="233"/>
      <c r="F72" s="233"/>
      <c r="G72" s="233"/>
      <c r="H72" s="233"/>
      <c r="I72" s="196"/>
    </row>
    <row r="73" spans="1:9" s="147" customFormat="1" ht="18.75" hidden="1">
      <c r="A73" s="227" t="s">
        <v>278</v>
      </c>
      <c r="B73" s="238" t="s">
        <v>279</v>
      </c>
      <c r="C73" s="142" t="s">
        <v>277</v>
      </c>
      <c r="D73" s="235"/>
      <c r="E73" s="233"/>
      <c r="F73" s="233"/>
      <c r="G73" s="233"/>
      <c r="H73" s="233"/>
      <c r="I73" s="196"/>
    </row>
    <row r="74" spans="1:9" s="147" customFormat="1" ht="18.75" hidden="1">
      <c r="A74" s="140" t="s">
        <v>280</v>
      </c>
      <c r="B74" s="241" t="s">
        <v>281</v>
      </c>
      <c r="C74" s="142" t="s">
        <v>277</v>
      </c>
      <c r="D74" s="242"/>
      <c r="E74" s="228"/>
      <c r="F74" s="204"/>
      <c r="G74" s="201"/>
      <c r="H74" s="219"/>
      <c r="I74" s="196"/>
    </row>
    <row r="75" spans="1:9" s="147" customFormat="1" ht="56.25">
      <c r="A75" s="134" t="s">
        <v>282</v>
      </c>
      <c r="B75" s="243" t="s">
        <v>283</v>
      </c>
      <c r="C75" s="136" t="s">
        <v>284</v>
      </c>
      <c r="D75" s="194"/>
      <c r="E75" s="228"/>
      <c r="F75" s="190"/>
      <c r="G75" s="201"/>
      <c r="H75" s="219"/>
      <c r="I75" s="196"/>
    </row>
    <row r="76" spans="1:9" s="147" customFormat="1" ht="18.75">
      <c r="A76" s="140" t="s">
        <v>285</v>
      </c>
      <c r="B76" s="244" t="s">
        <v>279</v>
      </c>
      <c r="C76" s="142" t="s">
        <v>286</v>
      </c>
      <c r="D76" s="245"/>
      <c r="E76" s="240"/>
      <c r="F76" s="216"/>
      <c r="G76" s="201"/>
      <c r="H76" s="219"/>
      <c r="I76" s="196"/>
    </row>
    <row r="77" spans="1:9" s="147" customFormat="1" ht="18.75">
      <c r="A77" s="140" t="s">
        <v>287</v>
      </c>
      <c r="B77" s="217" t="s">
        <v>281</v>
      </c>
      <c r="C77" s="142" t="s">
        <v>286</v>
      </c>
      <c r="D77" s="194"/>
      <c r="E77" s="228"/>
      <c r="F77" s="167"/>
      <c r="G77" s="201"/>
      <c r="H77" s="219"/>
      <c r="I77" s="196"/>
    </row>
    <row r="78" spans="1:9" s="147" customFormat="1" ht="56.25">
      <c r="A78" s="134" t="s">
        <v>288</v>
      </c>
      <c r="B78" s="246" t="s">
        <v>289</v>
      </c>
      <c r="C78" s="136" t="s">
        <v>290</v>
      </c>
      <c r="D78" s="245"/>
      <c r="E78" s="240"/>
      <c r="F78" s="240"/>
      <c r="G78" s="201"/>
      <c r="H78" s="219"/>
      <c r="I78" s="196"/>
    </row>
    <row r="79" spans="1:9" s="147" customFormat="1" ht="18.75">
      <c r="A79" s="140" t="s">
        <v>291</v>
      </c>
      <c r="B79" s="217" t="s">
        <v>292</v>
      </c>
      <c r="C79" s="142" t="s">
        <v>293</v>
      </c>
      <c r="D79" s="194"/>
      <c r="E79" s="228"/>
      <c r="F79" s="232"/>
      <c r="G79" s="201"/>
      <c r="H79" s="219"/>
      <c r="I79" s="196"/>
    </row>
    <row r="80" spans="1:9" s="147" customFormat="1" ht="18.75">
      <c r="A80" s="140" t="s">
        <v>294</v>
      </c>
      <c r="B80" s="217" t="s">
        <v>295</v>
      </c>
      <c r="C80" s="142" t="s">
        <v>293</v>
      </c>
      <c r="D80" s="194"/>
      <c r="E80" s="228"/>
      <c r="F80" s="232"/>
      <c r="G80" s="201"/>
      <c r="H80" s="219"/>
      <c r="I80" s="196"/>
    </row>
    <row r="81" spans="2:9" s="147" customFormat="1">
      <c r="B81" s="247"/>
      <c r="C81" s="247"/>
      <c r="D81" s="248"/>
      <c r="E81" s="249"/>
      <c r="F81" s="250"/>
      <c r="H81" s="251"/>
      <c r="I81" s="196"/>
    </row>
    <row r="82" spans="2:9" s="147" customFormat="1">
      <c r="B82" s="247"/>
      <c r="C82" s="247"/>
      <c r="D82" s="248"/>
      <c r="E82" s="249"/>
      <c r="F82" s="250"/>
      <c r="H82" s="251"/>
      <c r="I82" s="196"/>
    </row>
    <row r="83" spans="2:9" s="147" customFormat="1">
      <c r="B83" s="247"/>
      <c r="C83" s="247"/>
      <c r="D83" s="248"/>
      <c r="E83" s="249"/>
      <c r="F83" s="250"/>
      <c r="H83" s="251"/>
      <c r="I83" s="196"/>
    </row>
    <row r="84" spans="2:9" s="147" customFormat="1">
      <c r="B84" s="253"/>
      <c r="C84" s="253"/>
      <c r="D84" s="254"/>
      <c r="E84" s="255"/>
      <c r="F84" s="250"/>
      <c r="H84" s="251"/>
      <c r="I84" s="196"/>
    </row>
    <row r="85" spans="2:9" s="147" customFormat="1">
      <c r="B85" s="252"/>
      <c r="C85" s="252"/>
      <c r="D85" s="248"/>
      <c r="E85" s="249"/>
      <c r="F85" s="250"/>
      <c r="H85" s="251"/>
      <c r="I85" s="196"/>
    </row>
    <row r="86" spans="2:9" s="147" customFormat="1">
      <c r="B86" s="252"/>
      <c r="C86" s="252"/>
      <c r="D86" s="248"/>
      <c r="E86" s="249"/>
      <c r="F86" s="250"/>
      <c r="H86" s="251"/>
      <c r="I86" s="196"/>
    </row>
    <row r="87" spans="2:9" s="147" customFormat="1">
      <c r="B87" s="256"/>
      <c r="C87" s="256"/>
      <c r="D87" s="257"/>
      <c r="E87" s="258"/>
      <c r="F87" s="259"/>
      <c r="I87" s="196"/>
    </row>
    <row r="88" spans="2:9" s="147" customFormat="1">
      <c r="B88" s="256"/>
      <c r="C88" s="256"/>
      <c r="D88" s="257"/>
      <c r="E88" s="258"/>
      <c r="F88" s="259"/>
      <c r="I88" s="196"/>
    </row>
    <row r="89" spans="2:9" customFormat="1">
      <c r="B89" s="260"/>
      <c r="C89" s="260"/>
      <c r="D89" s="260"/>
      <c r="E89" s="261"/>
      <c r="I89" s="262"/>
    </row>
    <row r="90" spans="2:9" customFormat="1" ht="14.25" customHeight="1">
      <c r="B90" s="263"/>
      <c r="C90" s="263"/>
      <c r="D90" s="260"/>
      <c r="E90" s="264"/>
      <c r="I90" s="262"/>
    </row>
    <row r="91" spans="2:9" customFormat="1" ht="15">
      <c r="B91" s="265"/>
      <c r="C91" s="265"/>
      <c r="D91" s="265"/>
      <c r="E91" s="266"/>
      <c r="I91" s="262"/>
    </row>
    <row r="92" spans="2:9" customFormat="1">
      <c r="B92" s="267"/>
      <c r="C92" s="267"/>
      <c r="D92" s="267"/>
      <c r="E92" s="266"/>
      <c r="I92" s="262"/>
    </row>
    <row r="93" spans="2:9" s="147" customFormat="1">
      <c r="E93" s="268"/>
      <c r="I93" s="196"/>
    </row>
  </sheetData>
  <mergeCells count="8">
    <mergeCell ref="A6:H6"/>
    <mergeCell ref="A8:A10"/>
    <mergeCell ref="B8:B10"/>
    <mergeCell ref="C8:C10"/>
    <mergeCell ref="D8:D10"/>
    <mergeCell ref="E8:H8"/>
    <mergeCell ref="E9:F9"/>
    <mergeCell ref="G9:H9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E30"/>
  <sheetViews>
    <sheetView topLeftCell="B13" workbookViewId="0">
      <selection activeCell="A30" sqref="A30:E30"/>
    </sheetView>
  </sheetViews>
  <sheetFormatPr defaultRowHeight="12.75"/>
  <cols>
    <col min="1" max="1" width="9.140625" style="13"/>
    <col min="2" max="2" width="38" customWidth="1"/>
    <col min="3" max="3" width="18.5703125" customWidth="1"/>
    <col min="4" max="4" width="15.85546875" customWidth="1"/>
    <col min="5" max="5" width="15" customWidth="1"/>
  </cols>
  <sheetData>
    <row r="1" spans="1:5" ht="15">
      <c r="E1" s="274" t="s">
        <v>297</v>
      </c>
    </row>
    <row r="2" spans="1:5" ht="15">
      <c r="A2" s="14"/>
      <c r="E2" s="274" t="s">
        <v>0</v>
      </c>
    </row>
    <row r="3" spans="1:5" ht="15">
      <c r="A3" s="14"/>
      <c r="E3" s="274" t="s">
        <v>1</v>
      </c>
    </row>
    <row r="4" spans="1:5" ht="15">
      <c r="A4" s="14"/>
      <c r="E4" s="274" t="s">
        <v>2</v>
      </c>
    </row>
    <row r="5" spans="1:5" ht="20.25" customHeight="1">
      <c r="A5" s="14"/>
    </row>
    <row r="6" spans="1:5" ht="15.75">
      <c r="A6" s="306" t="s">
        <v>58</v>
      </c>
      <c r="B6" s="306"/>
      <c r="C6" s="306"/>
      <c r="D6" s="306"/>
      <c r="E6" s="306"/>
    </row>
    <row r="7" spans="1:5" ht="15.75">
      <c r="A7" s="306" t="s">
        <v>59</v>
      </c>
      <c r="B7" s="306"/>
      <c r="C7" s="306"/>
      <c r="D7" s="306"/>
      <c r="E7" s="306"/>
    </row>
    <row r="8" spans="1:5" ht="15.75">
      <c r="A8" s="306" t="s">
        <v>298</v>
      </c>
      <c r="B8" s="306"/>
      <c r="C8" s="306"/>
      <c r="D8" s="306"/>
      <c r="E8" s="306"/>
    </row>
    <row r="10" spans="1:5">
      <c r="E10" s="15" t="s">
        <v>43</v>
      </c>
    </row>
    <row r="11" spans="1:5" ht="91.5" customHeight="1">
      <c r="A11" s="16"/>
      <c r="B11" s="16"/>
      <c r="C11" s="16" t="s">
        <v>60</v>
      </c>
      <c r="D11" s="16" t="s">
        <v>45</v>
      </c>
      <c r="E11" s="16" t="s">
        <v>61</v>
      </c>
    </row>
    <row r="12" spans="1:5">
      <c r="A12" s="17">
        <v>1</v>
      </c>
      <c r="B12" s="18">
        <v>2</v>
      </c>
      <c r="C12" s="18">
        <v>3</v>
      </c>
      <c r="D12" s="18">
        <v>4</v>
      </c>
      <c r="E12" s="18">
        <v>5</v>
      </c>
    </row>
    <row r="13" spans="1:5" ht="15.75">
      <c r="A13" s="19"/>
      <c r="B13" s="304"/>
      <c r="C13" s="304"/>
      <c r="D13" s="304"/>
      <c r="E13" s="305"/>
    </row>
    <row r="14" spans="1:5" ht="41.25" customHeight="1">
      <c r="A14" s="20"/>
      <c r="B14" s="21" t="s">
        <v>46</v>
      </c>
      <c r="C14" s="31">
        <f>C15+C23+C25+C24</f>
        <v>1246848.182</v>
      </c>
      <c r="D14" s="22"/>
      <c r="E14" s="25">
        <f>E15+E23+E25+E24</f>
        <v>700.56999999999994</v>
      </c>
    </row>
    <row r="15" spans="1:5" ht="38.25">
      <c r="A15" s="17">
        <v>1</v>
      </c>
      <c r="B15" s="26" t="s">
        <v>47</v>
      </c>
      <c r="C15" s="32">
        <v>458073.79200000002</v>
      </c>
      <c r="D15" s="22">
        <v>1779.76</v>
      </c>
      <c r="E15" s="22">
        <f>ROUND(C15/D15,2)</f>
        <v>257.38</v>
      </c>
    </row>
    <row r="16" spans="1:5" ht="41.25" customHeight="1">
      <c r="A16" s="17">
        <v>2</v>
      </c>
      <c r="B16" s="26" t="s">
        <v>48</v>
      </c>
      <c r="C16" s="32">
        <v>0</v>
      </c>
      <c r="D16" s="22"/>
      <c r="E16" s="30">
        <v>0</v>
      </c>
    </row>
    <row r="17" spans="1:5" ht="45.75" customHeight="1">
      <c r="A17" s="17">
        <v>3</v>
      </c>
      <c r="B17" s="26" t="s">
        <v>49</v>
      </c>
      <c r="C17" s="32">
        <v>0</v>
      </c>
      <c r="D17" s="22"/>
      <c r="E17" s="30">
        <v>0</v>
      </c>
    </row>
    <row r="18" spans="1:5" ht="12.75" customHeight="1">
      <c r="A18" s="17" t="s">
        <v>27</v>
      </c>
      <c r="B18" s="26" t="s">
        <v>50</v>
      </c>
      <c r="C18" s="32">
        <v>0</v>
      </c>
      <c r="D18" s="22"/>
      <c r="E18" s="30">
        <v>0</v>
      </c>
    </row>
    <row r="19" spans="1:5" ht="15.75" customHeight="1">
      <c r="A19" s="17" t="s">
        <v>28</v>
      </c>
      <c r="B19" s="26" t="s">
        <v>51</v>
      </c>
      <c r="C19" s="32">
        <v>0</v>
      </c>
      <c r="D19" s="22"/>
      <c r="E19" s="30">
        <v>0</v>
      </c>
    </row>
    <row r="20" spans="1:5" ht="18" customHeight="1">
      <c r="A20" s="17" t="s">
        <v>29</v>
      </c>
      <c r="B20" s="26" t="s">
        <v>52</v>
      </c>
      <c r="C20" s="32">
        <v>0</v>
      </c>
      <c r="D20" s="22"/>
      <c r="E20" s="30">
        <v>0</v>
      </c>
    </row>
    <row r="21" spans="1:5" ht="63.75" customHeight="1">
      <c r="A21" s="17" t="s">
        <v>30</v>
      </c>
      <c r="B21" s="26" t="s">
        <v>53</v>
      </c>
      <c r="C21" s="32">
        <v>0</v>
      </c>
      <c r="D21" s="22"/>
      <c r="E21" s="30">
        <v>0</v>
      </c>
    </row>
    <row r="22" spans="1:5" ht="47.25" customHeight="1">
      <c r="A22" s="17" t="s">
        <v>31</v>
      </c>
      <c r="B22" s="26" t="s">
        <v>54</v>
      </c>
      <c r="C22" s="32">
        <v>0</v>
      </c>
      <c r="D22" s="22"/>
      <c r="E22" s="30">
        <v>0</v>
      </c>
    </row>
    <row r="23" spans="1:5" ht="25.5">
      <c r="A23" s="17">
        <v>4</v>
      </c>
      <c r="B23" s="26" t="s">
        <v>55</v>
      </c>
      <c r="C23" s="32">
        <v>788774.39</v>
      </c>
      <c r="D23" s="22">
        <f>D15</f>
        <v>1779.76</v>
      </c>
      <c r="E23" s="22">
        <f>ROUND(C23/D23,2)</f>
        <v>443.19</v>
      </c>
    </row>
    <row r="24" spans="1:5" ht="38.25">
      <c r="A24" s="17" t="s">
        <v>33</v>
      </c>
      <c r="B24" s="26" t="s">
        <v>56</v>
      </c>
      <c r="C24" s="32">
        <v>0</v>
      </c>
      <c r="D24" s="22">
        <v>0</v>
      </c>
      <c r="E24" s="22">
        <v>0</v>
      </c>
    </row>
    <row r="25" spans="1:5" ht="38.25">
      <c r="A25" s="17">
        <v>6</v>
      </c>
      <c r="B25" s="26" t="s">
        <v>57</v>
      </c>
      <c r="C25" s="32"/>
      <c r="D25" s="22"/>
      <c r="E25" s="22"/>
    </row>
    <row r="29" spans="1:5">
      <c r="A29" s="27"/>
    </row>
    <row r="30" spans="1:5" ht="14.25">
      <c r="A30" s="28"/>
      <c r="B30" s="29"/>
      <c r="C30" s="29"/>
      <c r="D30" s="29"/>
      <c r="E30" s="14"/>
    </row>
  </sheetData>
  <mergeCells count="4">
    <mergeCell ref="B13:E13"/>
    <mergeCell ref="A8:E8"/>
    <mergeCell ref="A7:E7"/>
    <mergeCell ref="A6:E6"/>
  </mergeCells>
  <phoneticPr fontId="10" type="noConversion"/>
  <pageMargins left="1.1000000000000001" right="0.75" top="1" bottom="1" header="0.5" footer="0.5"/>
  <pageSetup paperSize="9" scale="8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F206"/>
  <sheetViews>
    <sheetView topLeftCell="A4" workbookViewId="0">
      <selection activeCell="B24" sqref="B24"/>
    </sheetView>
  </sheetViews>
  <sheetFormatPr defaultRowHeight="12.75"/>
  <cols>
    <col min="1" max="1" width="6" style="36" customWidth="1"/>
    <col min="2" max="2" width="51.5703125" style="36" customWidth="1"/>
    <col min="3" max="3" width="14.28515625" style="35" hidden="1" customWidth="1"/>
    <col min="4" max="4" width="15.7109375" style="35" customWidth="1"/>
    <col min="5" max="5" width="16" customWidth="1"/>
    <col min="7" max="7" width="10.42578125" bestFit="1" customWidth="1"/>
  </cols>
  <sheetData>
    <row r="1" spans="1:6">
      <c r="E1" s="273" t="s">
        <v>299</v>
      </c>
    </row>
    <row r="2" spans="1:6">
      <c r="E2" s="273" t="s">
        <v>0</v>
      </c>
    </row>
    <row r="3" spans="1:6">
      <c r="E3" s="273" t="s">
        <v>1</v>
      </c>
    </row>
    <row r="4" spans="1:6">
      <c r="E4" s="273" t="s">
        <v>2</v>
      </c>
    </row>
    <row r="7" spans="1:6" ht="19.5" customHeight="1">
      <c r="A7" s="315" t="s">
        <v>63</v>
      </c>
      <c r="B7" s="315"/>
      <c r="C7" s="315"/>
      <c r="D7" s="315"/>
      <c r="E7" s="315"/>
    </row>
    <row r="8" spans="1:6" ht="18.75" customHeight="1">
      <c r="A8" s="315" t="s">
        <v>64</v>
      </c>
      <c r="B8" s="315"/>
      <c r="C8" s="315"/>
      <c r="D8" s="315"/>
      <c r="E8" s="315"/>
    </row>
    <row r="9" spans="1:6" ht="18.75" customHeight="1">
      <c r="A9" s="315" t="s">
        <v>65</v>
      </c>
      <c r="B9" s="315"/>
      <c r="C9" s="315"/>
      <c r="D9" s="315"/>
      <c r="E9" s="315"/>
    </row>
    <row r="10" spans="1:6" ht="18.75" customHeight="1">
      <c r="A10" s="316" t="s">
        <v>300</v>
      </c>
      <c r="B10" s="316"/>
      <c r="C10" s="316"/>
      <c r="D10" s="316"/>
      <c r="E10" s="316"/>
    </row>
    <row r="11" spans="1:6" ht="18.75" customHeight="1">
      <c r="A11" s="33"/>
      <c r="B11" s="33"/>
      <c r="C11" s="33"/>
      <c r="D11" s="33"/>
      <c r="E11" s="33"/>
    </row>
    <row r="12" spans="1:6" ht="13.5" customHeight="1" thickBot="1">
      <c r="A12" s="34"/>
      <c r="B12" s="34"/>
      <c r="E12" s="15" t="s">
        <v>66</v>
      </c>
    </row>
    <row r="13" spans="1:6" ht="49.5" customHeight="1">
      <c r="A13" s="309" t="s">
        <v>67</v>
      </c>
      <c r="B13" s="312" t="s">
        <v>68</v>
      </c>
      <c r="C13" s="307" t="s">
        <v>69</v>
      </c>
      <c r="D13" s="307" t="s">
        <v>301</v>
      </c>
      <c r="E13" s="307" t="s">
        <v>302</v>
      </c>
    </row>
    <row r="14" spans="1:6" ht="6.75" hidden="1" customHeight="1">
      <c r="A14" s="310"/>
      <c r="B14" s="313"/>
      <c r="C14" s="308"/>
      <c r="D14" s="308"/>
      <c r="E14" s="308"/>
    </row>
    <row r="15" spans="1:6" ht="0.6" customHeight="1">
      <c r="A15" s="311"/>
      <c r="B15" s="314"/>
      <c r="C15" s="37"/>
      <c r="D15" s="37"/>
      <c r="E15" s="37"/>
    </row>
    <row r="16" spans="1:6" ht="13.5" customHeight="1">
      <c r="A16" s="101">
        <v>1</v>
      </c>
      <c r="B16" s="38">
        <v>2</v>
      </c>
      <c r="C16" s="39">
        <v>3</v>
      </c>
      <c r="D16" s="39">
        <v>4</v>
      </c>
      <c r="E16" s="39">
        <v>5</v>
      </c>
      <c r="F16" s="40"/>
    </row>
    <row r="17" spans="1:6" ht="21.75" customHeight="1">
      <c r="A17" s="102"/>
      <c r="B17" s="41" t="s">
        <v>70</v>
      </c>
      <c r="C17" s="42">
        <f>'[1]Кол-во ТП факт 2015'!D182</f>
        <v>168</v>
      </c>
      <c r="D17" s="42">
        <v>140</v>
      </c>
      <c r="E17" s="42">
        <f>'[2]Кол-во ТП'!$D$120</f>
        <v>203</v>
      </c>
      <c r="F17" s="40"/>
    </row>
    <row r="18" spans="1:6" s="14" customFormat="1" ht="27.75" customHeight="1">
      <c r="A18" s="43" t="s">
        <v>20</v>
      </c>
      <c r="B18" s="44" t="s">
        <v>71</v>
      </c>
      <c r="C18" s="45">
        <f>C19+C20+C21+C22+C23+C33</f>
        <v>943.41086649600004</v>
      </c>
      <c r="D18" s="45">
        <f>D19+D20+D21+D22+D23+D33</f>
        <v>1017.3550000000001</v>
      </c>
      <c r="E18" s="45">
        <f>E19+E20+E21+E22+E23+E33</f>
        <v>1395.4705382608695</v>
      </c>
      <c r="F18" s="46"/>
    </row>
    <row r="19" spans="1:6" ht="15" customHeight="1">
      <c r="A19" s="47" t="s">
        <v>21</v>
      </c>
      <c r="B19" s="48" t="s">
        <v>72</v>
      </c>
      <c r="C19" s="49">
        <f>'[1]НВВ на одно ТП'!C12*$C$17</f>
        <v>0</v>
      </c>
      <c r="D19" s="49">
        <v>0</v>
      </c>
      <c r="E19" s="49">
        <v>45.25</v>
      </c>
      <c r="F19" s="40"/>
    </row>
    <row r="20" spans="1:6" s="14" customFormat="1" ht="15" customHeight="1">
      <c r="A20" s="50" t="s">
        <v>22</v>
      </c>
      <c r="B20" s="48" t="s">
        <v>73</v>
      </c>
      <c r="C20" s="49">
        <f>'[1]НВВ на одно ТП'!C13*$C$17</f>
        <v>21.40992</v>
      </c>
      <c r="D20" s="49">
        <v>0</v>
      </c>
      <c r="E20" s="49">
        <v>0</v>
      </c>
      <c r="F20" s="51"/>
    </row>
    <row r="21" spans="1:6" s="14" customFormat="1" ht="15">
      <c r="A21" s="50" t="s">
        <v>23</v>
      </c>
      <c r="B21" s="52" t="s">
        <v>74</v>
      </c>
      <c r="C21" s="49">
        <f>'[1]НВВ на одно ТП'!C14*$C$17</f>
        <v>128.26084992</v>
      </c>
      <c r="D21" s="49">
        <v>271.3</v>
      </c>
      <c r="E21" s="49">
        <v>442.74</v>
      </c>
      <c r="F21" s="46"/>
    </row>
    <row r="22" spans="1:6" s="14" customFormat="1" ht="15">
      <c r="A22" s="50" t="s">
        <v>24</v>
      </c>
      <c r="B22" s="52" t="s">
        <v>75</v>
      </c>
      <c r="C22" s="49">
        <f>'[1]НВВ на одно ТП'!C15*$C$17</f>
        <v>38.478254976000002</v>
      </c>
      <c r="D22" s="49">
        <v>82.43</v>
      </c>
      <c r="E22" s="49">
        <v>132.82</v>
      </c>
      <c r="F22" s="46"/>
    </row>
    <row r="23" spans="1:6" s="14" customFormat="1" ht="18" customHeight="1">
      <c r="A23" s="50" t="s">
        <v>76</v>
      </c>
      <c r="B23" s="52" t="s">
        <v>77</v>
      </c>
      <c r="C23" s="49">
        <f>C24+C27+C28</f>
        <v>753.64232160000006</v>
      </c>
      <c r="D23" s="49">
        <f>D24+D27+D28</f>
        <v>661.66500000000008</v>
      </c>
      <c r="E23" s="49">
        <f>E24+E27+E28</f>
        <v>772.14449826086957</v>
      </c>
      <c r="F23" s="46"/>
    </row>
    <row r="24" spans="1:6" s="29" customFormat="1">
      <c r="A24" s="47" t="s">
        <v>78</v>
      </c>
      <c r="B24" s="53" t="s">
        <v>79</v>
      </c>
      <c r="C24" s="54">
        <f>C25+C26</f>
        <v>653.15816159999997</v>
      </c>
      <c r="D24" s="55">
        <f>D25+D26</f>
        <v>392.34000000000003</v>
      </c>
      <c r="E24" s="279">
        <f>E25+E26</f>
        <v>251.11</v>
      </c>
      <c r="F24" s="56"/>
    </row>
    <row r="25" spans="1:6" s="29" customFormat="1">
      <c r="A25" s="47" t="s">
        <v>80</v>
      </c>
      <c r="B25" s="53" t="s">
        <v>81</v>
      </c>
      <c r="C25" s="49">
        <f>'[1]НВВ на одно ТП'!C18*$C$17</f>
        <v>144.17769408000001</v>
      </c>
      <c r="D25" s="49">
        <v>194.21</v>
      </c>
      <c r="E25" s="49">
        <v>251.11</v>
      </c>
      <c r="F25" s="56"/>
    </row>
    <row r="26" spans="1:6" s="29" customFormat="1">
      <c r="A26" s="47" t="s">
        <v>82</v>
      </c>
      <c r="B26" s="57" t="s">
        <v>83</v>
      </c>
      <c r="C26" s="49">
        <f>'[1]НВВ на одно ТП'!C19*$C$17</f>
        <v>508.98046751999999</v>
      </c>
      <c r="D26" s="49">
        <v>198.13</v>
      </c>
      <c r="E26" s="49">
        <v>0</v>
      </c>
      <c r="F26" s="56"/>
    </row>
    <row r="27" spans="1:6" s="29" customFormat="1" ht="27.75" customHeight="1">
      <c r="A27" s="47" t="s">
        <v>84</v>
      </c>
      <c r="B27" s="58" t="s">
        <v>85</v>
      </c>
      <c r="C27" s="49">
        <f>'[1]НВВ на одно ТП'!C20*$C$17</f>
        <v>0.21</v>
      </c>
      <c r="D27" s="49">
        <v>0.06</v>
      </c>
      <c r="E27" s="49">
        <v>0.11347826086956522</v>
      </c>
      <c r="F27" s="56"/>
    </row>
    <row r="28" spans="1:6" s="29" customFormat="1" ht="14.25" customHeight="1">
      <c r="A28" s="47" t="s">
        <v>86</v>
      </c>
      <c r="B28" s="59" t="s">
        <v>87</v>
      </c>
      <c r="C28" s="49">
        <f>C29+C30+C31+C32</f>
        <v>100.27415999999999</v>
      </c>
      <c r="D28" s="49">
        <f>D29+D30+D31+D32</f>
        <v>269.26500000000004</v>
      </c>
      <c r="E28" s="49">
        <f>E29+E30+E31+E32</f>
        <v>520.92102</v>
      </c>
      <c r="F28" s="56"/>
    </row>
    <row r="29" spans="1:6" s="63" customFormat="1" ht="15" customHeight="1">
      <c r="A29" s="60" t="s">
        <v>88</v>
      </c>
      <c r="B29" s="61" t="s">
        <v>89</v>
      </c>
      <c r="C29" s="49">
        <f>'[1]НВВ на одно ТП'!C22*$C$17</f>
        <v>0.19488</v>
      </c>
      <c r="D29" s="49">
        <v>1.9</v>
      </c>
      <c r="E29" s="49">
        <v>2.54</v>
      </c>
      <c r="F29" s="62"/>
    </row>
    <row r="30" spans="1:6" s="63" customFormat="1" ht="27" customHeight="1">
      <c r="A30" s="60" t="s">
        <v>90</v>
      </c>
      <c r="B30" s="64" t="s">
        <v>91</v>
      </c>
      <c r="C30" s="49">
        <f>'[1]НВВ на одно ТП'!C24*$C$17</f>
        <v>0.64512000000000003</v>
      </c>
      <c r="D30" s="49">
        <v>1</v>
      </c>
      <c r="E30" s="49">
        <v>1.82</v>
      </c>
      <c r="F30" s="62"/>
    </row>
    <row r="31" spans="1:6" s="63" customFormat="1" ht="22.5" customHeight="1">
      <c r="A31" s="60" t="s">
        <v>92</v>
      </c>
      <c r="B31" s="64" t="s">
        <v>93</v>
      </c>
      <c r="C31" s="49">
        <f>'[1]НВВ на одно ТП'!C25*$C$17</f>
        <v>19.793759999999999</v>
      </c>
      <c r="D31" s="49">
        <f>7.75*1.1</f>
        <v>8.5250000000000004</v>
      </c>
      <c r="E31" s="49">
        <f>30.75102-21</f>
        <v>9.7510200000000005</v>
      </c>
      <c r="F31" s="62"/>
    </row>
    <row r="32" spans="1:6" s="63" customFormat="1" ht="24.75" customHeight="1">
      <c r="A32" s="60" t="s">
        <v>94</v>
      </c>
      <c r="B32" s="65" t="s">
        <v>95</v>
      </c>
      <c r="C32" s="49">
        <f>'[1]НВВ на одно ТП'!C26*$C$17</f>
        <v>79.6404</v>
      </c>
      <c r="D32" s="49">
        <f>125.15+73.43+60.66-1.4</f>
        <v>257.84000000000003</v>
      </c>
      <c r="E32" s="49">
        <f>834.76-168.02-45.25-101-13.68</f>
        <v>506.81</v>
      </c>
      <c r="F32" s="62"/>
    </row>
    <row r="33" spans="1:6" s="63" customFormat="1" ht="22.5" customHeight="1">
      <c r="A33" s="60" t="s">
        <v>96</v>
      </c>
      <c r="B33" s="66" t="s">
        <v>97</v>
      </c>
      <c r="C33" s="49">
        <f>C34+C35+C36+C37</f>
        <v>1.6195199999999998</v>
      </c>
      <c r="D33" s="49">
        <f>D34+D35+D36+D37</f>
        <v>1.96</v>
      </c>
      <c r="E33" s="49">
        <f>E34+E35+E36+E37</f>
        <v>2.5160399999999998</v>
      </c>
      <c r="F33" s="62"/>
    </row>
    <row r="34" spans="1:6" s="14" customFormat="1" ht="15.75" customHeight="1">
      <c r="A34" s="67" t="s">
        <v>98</v>
      </c>
      <c r="B34" s="66" t="s">
        <v>99</v>
      </c>
      <c r="C34" s="49">
        <f>'[1]НВВ на одно ТП'!C28*$C$17</f>
        <v>1.6195199999999998</v>
      </c>
      <c r="D34" s="49">
        <v>1.96</v>
      </c>
      <c r="E34" s="49">
        <v>2.5160399999999998</v>
      </c>
      <c r="F34" s="46"/>
    </row>
    <row r="35" spans="1:6" s="14" customFormat="1" ht="15.75" customHeight="1">
      <c r="A35" s="67" t="s">
        <v>100</v>
      </c>
      <c r="B35" s="68" t="s">
        <v>101</v>
      </c>
      <c r="C35" s="49">
        <f>'[1]НВВ на одно ТП'!C29*$C$17</f>
        <v>0</v>
      </c>
      <c r="D35" s="49">
        <v>0</v>
      </c>
      <c r="E35" s="49">
        <v>0</v>
      </c>
      <c r="F35" s="46"/>
    </row>
    <row r="36" spans="1:6" s="14" customFormat="1" ht="15.75" customHeight="1">
      <c r="A36" s="67" t="s">
        <v>102</v>
      </c>
      <c r="B36" s="66" t="s">
        <v>103</v>
      </c>
      <c r="C36" s="49">
        <f>'[1]НВВ на одно ТП'!C30*$C$17</f>
        <v>0</v>
      </c>
      <c r="D36" s="49">
        <v>0</v>
      </c>
      <c r="E36" s="49">
        <v>0</v>
      </c>
      <c r="F36" s="51"/>
    </row>
    <row r="37" spans="1:6" s="14" customFormat="1" ht="30.75" customHeight="1">
      <c r="A37" s="67" t="s">
        <v>104</v>
      </c>
      <c r="B37" s="66" t="s">
        <v>105</v>
      </c>
      <c r="C37" s="49">
        <f>'[1]НВВ на одно ТП'!C31*$C$17</f>
        <v>0</v>
      </c>
      <c r="D37" s="49">
        <v>0</v>
      </c>
      <c r="E37" s="49">
        <v>0</v>
      </c>
      <c r="F37" s="51"/>
    </row>
    <row r="38" spans="1:6" s="14" customFormat="1" ht="84" hidden="1" customHeight="1">
      <c r="A38" s="76" t="s">
        <v>108</v>
      </c>
      <c r="B38" s="69" t="s">
        <v>106</v>
      </c>
      <c r="C38" s="49">
        <f>'[1]НВВ на одно ТП'!C32*$C$17</f>
        <v>0</v>
      </c>
      <c r="D38" s="49">
        <f>'[1]НВВ на одно ТП'!D32*$D$17</f>
        <v>0</v>
      </c>
      <c r="E38" s="49">
        <f>'[1]НВВ на одно ТП'!E32*$E$17</f>
        <v>0</v>
      </c>
      <c r="F38" s="46"/>
    </row>
    <row r="39" spans="1:6" s="14" customFormat="1" ht="57" hidden="1" customHeight="1" thickBot="1">
      <c r="A39" s="103">
        <v>3</v>
      </c>
      <c r="B39" s="104" t="s">
        <v>107</v>
      </c>
      <c r="C39" s="105">
        <f>'[1]НВВ на одно ТП'!C33*$C$17</f>
        <v>0</v>
      </c>
      <c r="D39" s="105">
        <f>'[1]НВВ на одно ТП'!D33*$D$17</f>
        <v>0</v>
      </c>
      <c r="E39" s="105">
        <f>'[1]НВВ на одно ТП'!E33*$E$17</f>
        <v>0</v>
      </c>
      <c r="F39" s="51"/>
    </row>
    <row r="40" spans="1:6" ht="0.75" customHeight="1">
      <c r="A40" s="100"/>
      <c r="B40" s="70"/>
      <c r="C40" s="71"/>
      <c r="D40" s="71"/>
      <c r="E40" s="40"/>
      <c r="F40" s="40"/>
    </row>
    <row r="41" spans="1:6" ht="19.899999999999999" customHeight="1">
      <c r="B41" s="72"/>
      <c r="C41" s="71"/>
      <c r="D41" s="71"/>
      <c r="E41" s="40"/>
      <c r="F41" s="40"/>
    </row>
    <row r="42" spans="1:6" ht="16.149999999999999" customHeight="1">
      <c r="A42" s="73"/>
      <c r="B42" s="70"/>
      <c r="C42" s="71"/>
      <c r="D42" s="71"/>
      <c r="F42" s="40"/>
    </row>
    <row r="43" spans="1:6" ht="15.6" customHeight="1">
      <c r="A43" s="96"/>
      <c r="B43" s="97"/>
      <c r="C43" s="98"/>
      <c r="D43" s="98"/>
      <c r="E43" s="99"/>
      <c r="F43" s="40"/>
    </row>
    <row r="44" spans="1:6" ht="18" customHeight="1">
      <c r="B44" s="75"/>
      <c r="C44" s="71"/>
      <c r="D44" s="71"/>
      <c r="E44" s="40"/>
      <c r="F44" s="40"/>
    </row>
    <row r="45" spans="1:6" ht="15.6" customHeight="1">
      <c r="A45" s="72"/>
      <c r="B45" s="74"/>
      <c r="C45" s="71"/>
      <c r="D45" s="71"/>
      <c r="E45" s="40"/>
      <c r="F45" s="40"/>
    </row>
    <row r="46" spans="1:6" ht="15.6" customHeight="1">
      <c r="A46" s="74"/>
      <c r="B46" s="72"/>
      <c r="C46" s="71"/>
      <c r="D46" s="71"/>
      <c r="E46" s="40"/>
      <c r="F46" s="40"/>
    </row>
    <row r="47" spans="1:6">
      <c r="A47" s="75"/>
      <c r="C47" s="71"/>
      <c r="D47" s="71"/>
      <c r="E47" s="40"/>
      <c r="F47" s="40"/>
    </row>
    <row r="48" spans="1:6">
      <c r="C48" s="71"/>
      <c r="D48" s="71"/>
      <c r="E48" s="40"/>
      <c r="F48" s="40"/>
    </row>
    <row r="49" spans="3:6">
      <c r="C49" s="71"/>
      <c r="D49" s="71"/>
      <c r="E49" s="40"/>
      <c r="F49" s="40"/>
    </row>
    <row r="50" spans="3:6">
      <c r="C50" s="71"/>
      <c r="D50" s="71"/>
      <c r="E50" s="40"/>
      <c r="F50" s="40"/>
    </row>
    <row r="51" spans="3:6">
      <c r="C51" s="71"/>
      <c r="D51" s="71"/>
      <c r="E51" s="40"/>
      <c r="F51" s="40"/>
    </row>
    <row r="52" spans="3:6">
      <c r="C52" s="71"/>
      <c r="D52" s="71"/>
      <c r="E52" s="40"/>
      <c r="F52" s="40"/>
    </row>
    <row r="53" spans="3:6">
      <c r="C53" s="71"/>
      <c r="D53" s="71"/>
      <c r="E53" s="40"/>
      <c r="F53" s="40"/>
    </row>
    <row r="54" spans="3:6">
      <c r="C54" s="71"/>
      <c r="D54" s="71"/>
      <c r="E54" s="40"/>
      <c r="F54" s="40"/>
    </row>
    <row r="55" spans="3:6">
      <c r="C55" s="71"/>
      <c r="D55" s="71"/>
      <c r="E55" s="40"/>
      <c r="F55" s="40"/>
    </row>
    <row r="56" spans="3:6">
      <c r="C56" s="71"/>
      <c r="D56" s="71"/>
      <c r="E56" s="40"/>
      <c r="F56" s="40"/>
    </row>
    <row r="57" spans="3:6">
      <c r="C57" s="71"/>
      <c r="D57" s="71"/>
      <c r="E57" s="40"/>
      <c r="F57" s="40"/>
    </row>
    <row r="58" spans="3:6">
      <c r="C58" s="71"/>
      <c r="D58" s="71"/>
      <c r="E58" s="40"/>
      <c r="F58" s="40"/>
    </row>
    <row r="59" spans="3:6">
      <c r="C59" s="71"/>
      <c r="D59" s="71"/>
      <c r="E59" s="40"/>
      <c r="F59" s="40"/>
    </row>
    <row r="60" spans="3:6">
      <c r="C60" s="71"/>
      <c r="D60" s="71"/>
      <c r="E60" s="40"/>
      <c r="F60" s="40"/>
    </row>
    <row r="61" spans="3:6">
      <c r="C61" s="71"/>
      <c r="D61" s="71"/>
      <c r="E61" s="40"/>
      <c r="F61" s="40"/>
    </row>
    <row r="62" spans="3:6">
      <c r="C62" s="71"/>
      <c r="D62" s="71"/>
      <c r="E62" s="40"/>
      <c r="F62" s="40"/>
    </row>
    <row r="63" spans="3:6">
      <c r="C63" s="71"/>
      <c r="D63" s="71"/>
      <c r="E63" s="40"/>
      <c r="F63" s="40"/>
    </row>
    <row r="64" spans="3:6">
      <c r="C64" s="71"/>
      <c r="D64" s="71"/>
      <c r="E64" s="40"/>
      <c r="F64" s="40"/>
    </row>
    <row r="65" spans="3:6">
      <c r="C65" s="71"/>
      <c r="D65" s="71"/>
      <c r="E65" s="40"/>
      <c r="F65" s="40"/>
    </row>
    <row r="66" spans="3:6">
      <c r="C66" s="71"/>
      <c r="D66" s="71"/>
      <c r="E66" s="40"/>
      <c r="F66" s="40"/>
    </row>
    <row r="67" spans="3:6">
      <c r="C67" s="71"/>
      <c r="D67" s="71"/>
      <c r="E67" s="40"/>
      <c r="F67" s="40"/>
    </row>
    <row r="68" spans="3:6">
      <c r="C68" s="71"/>
      <c r="D68" s="71"/>
      <c r="E68" s="40"/>
      <c r="F68" s="40"/>
    </row>
    <row r="69" spans="3:6">
      <c r="C69" s="71"/>
      <c r="D69" s="71"/>
      <c r="E69" s="40"/>
      <c r="F69" s="40"/>
    </row>
    <row r="70" spans="3:6">
      <c r="C70" s="71"/>
      <c r="D70" s="71"/>
      <c r="E70" s="40"/>
      <c r="F70" s="40"/>
    </row>
    <row r="71" spans="3:6">
      <c r="C71" s="71"/>
      <c r="D71" s="71"/>
      <c r="E71" s="40"/>
      <c r="F71" s="40"/>
    </row>
    <row r="72" spans="3:6">
      <c r="C72" s="71"/>
      <c r="D72" s="71"/>
      <c r="E72" s="40"/>
      <c r="F72" s="40"/>
    </row>
    <row r="73" spans="3:6">
      <c r="C73" s="71"/>
      <c r="D73" s="71"/>
      <c r="E73" s="40"/>
      <c r="F73" s="40"/>
    </row>
    <row r="74" spans="3:6">
      <c r="C74" s="71"/>
      <c r="D74" s="71"/>
      <c r="E74" s="40"/>
      <c r="F74" s="40"/>
    </row>
    <row r="75" spans="3:6">
      <c r="C75" s="71"/>
      <c r="D75" s="71"/>
      <c r="E75" s="40"/>
      <c r="F75" s="40"/>
    </row>
    <row r="76" spans="3:6">
      <c r="C76" s="71"/>
      <c r="D76" s="71"/>
      <c r="E76" s="40"/>
      <c r="F76" s="40"/>
    </row>
    <row r="77" spans="3:6">
      <c r="C77" s="71"/>
      <c r="D77" s="71"/>
      <c r="E77" s="40"/>
      <c r="F77" s="40"/>
    </row>
    <row r="78" spans="3:6">
      <c r="C78" s="71"/>
      <c r="D78" s="71"/>
      <c r="E78" s="40"/>
      <c r="F78" s="40"/>
    </row>
    <row r="79" spans="3:6">
      <c r="C79" s="71"/>
      <c r="D79" s="71"/>
      <c r="E79" s="40"/>
      <c r="F79" s="40"/>
    </row>
    <row r="80" spans="3:6">
      <c r="C80" s="71"/>
      <c r="D80" s="71"/>
      <c r="E80" s="40"/>
      <c r="F80" s="40"/>
    </row>
    <row r="81" spans="3:6">
      <c r="C81" s="71"/>
      <c r="D81" s="71"/>
      <c r="E81" s="40"/>
      <c r="F81" s="40"/>
    </row>
    <row r="82" spans="3:6">
      <c r="C82" s="71"/>
      <c r="D82" s="71"/>
      <c r="E82" s="40"/>
      <c r="F82" s="40"/>
    </row>
    <row r="83" spans="3:6">
      <c r="C83" s="71"/>
      <c r="D83" s="71"/>
      <c r="E83" s="40"/>
      <c r="F83" s="40"/>
    </row>
    <row r="84" spans="3:6">
      <c r="C84" s="71"/>
      <c r="D84" s="71"/>
      <c r="E84" s="40"/>
      <c r="F84" s="40"/>
    </row>
    <row r="85" spans="3:6">
      <c r="C85" s="71"/>
      <c r="D85" s="71"/>
      <c r="E85" s="40"/>
      <c r="F85" s="40"/>
    </row>
    <row r="86" spans="3:6">
      <c r="C86" s="71"/>
      <c r="D86" s="71"/>
      <c r="E86" s="40"/>
      <c r="F86" s="40"/>
    </row>
    <row r="87" spans="3:6">
      <c r="C87" s="71"/>
      <c r="D87" s="71"/>
      <c r="E87" s="40"/>
      <c r="F87" s="40"/>
    </row>
    <row r="88" spans="3:6">
      <c r="C88" s="71"/>
      <c r="D88" s="71"/>
      <c r="E88" s="40"/>
      <c r="F88" s="40"/>
    </row>
    <row r="89" spans="3:6">
      <c r="C89" s="71"/>
      <c r="D89" s="71"/>
      <c r="E89" s="40"/>
      <c r="F89" s="40"/>
    </row>
    <row r="90" spans="3:6">
      <c r="C90" s="71"/>
      <c r="D90" s="71"/>
      <c r="E90" s="40"/>
      <c r="F90" s="40"/>
    </row>
    <row r="91" spans="3:6">
      <c r="C91" s="71"/>
      <c r="D91" s="71"/>
      <c r="E91" s="40"/>
      <c r="F91" s="40"/>
    </row>
    <row r="92" spans="3:6">
      <c r="C92" s="71"/>
      <c r="D92" s="71"/>
      <c r="E92" s="40"/>
      <c r="F92" s="40"/>
    </row>
    <row r="93" spans="3:6">
      <c r="C93" s="71"/>
      <c r="D93" s="71"/>
      <c r="E93" s="40"/>
      <c r="F93" s="40"/>
    </row>
    <row r="94" spans="3:6">
      <c r="C94" s="71"/>
      <c r="D94" s="71"/>
      <c r="E94" s="40"/>
      <c r="F94" s="40"/>
    </row>
    <row r="95" spans="3:6">
      <c r="C95" s="71"/>
      <c r="D95" s="71"/>
      <c r="E95" s="40"/>
      <c r="F95" s="40"/>
    </row>
    <row r="96" spans="3:6">
      <c r="C96" s="71"/>
      <c r="D96" s="71"/>
      <c r="E96" s="40"/>
      <c r="F96" s="40"/>
    </row>
    <row r="97" spans="3:6">
      <c r="C97" s="71"/>
      <c r="D97" s="71"/>
      <c r="E97" s="40"/>
      <c r="F97" s="40"/>
    </row>
    <row r="98" spans="3:6">
      <c r="C98" s="71"/>
      <c r="D98" s="71"/>
      <c r="E98" s="40"/>
      <c r="F98" s="40"/>
    </row>
    <row r="99" spans="3:6">
      <c r="C99" s="71"/>
      <c r="D99" s="71"/>
      <c r="E99" s="40"/>
      <c r="F99" s="40"/>
    </row>
    <row r="100" spans="3:6">
      <c r="C100" s="71"/>
      <c r="D100" s="71"/>
      <c r="E100" s="40"/>
      <c r="F100" s="40"/>
    </row>
    <row r="101" spans="3:6">
      <c r="C101" s="71"/>
      <c r="D101" s="71"/>
      <c r="E101" s="40"/>
      <c r="F101" s="40"/>
    </row>
    <row r="102" spans="3:6">
      <c r="C102" s="71"/>
      <c r="D102" s="71"/>
      <c r="E102" s="40"/>
      <c r="F102" s="40"/>
    </row>
    <row r="103" spans="3:6">
      <c r="C103" s="71"/>
      <c r="D103" s="71"/>
      <c r="E103" s="40"/>
      <c r="F103" s="40"/>
    </row>
    <row r="104" spans="3:6">
      <c r="C104" s="71"/>
      <c r="D104" s="71"/>
      <c r="E104" s="40"/>
      <c r="F104" s="40"/>
    </row>
    <row r="105" spans="3:6">
      <c r="C105" s="71"/>
      <c r="D105" s="71"/>
      <c r="E105" s="40"/>
      <c r="F105" s="40"/>
    </row>
    <row r="106" spans="3:6">
      <c r="C106" s="71"/>
      <c r="D106" s="71"/>
      <c r="E106" s="40"/>
      <c r="F106" s="40"/>
    </row>
    <row r="107" spans="3:6">
      <c r="C107" s="71"/>
      <c r="D107" s="71"/>
      <c r="E107" s="40"/>
      <c r="F107" s="40"/>
    </row>
    <row r="108" spans="3:6">
      <c r="C108" s="71"/>
      <c r="D108" s="71"/>
      <c r="E108" s="40"/>
      <c r="F108" s="40"/>
    </row>
    <row r="109" spans="3:6">
      <c r="C109" s="71"/>
      <c r="D109" s="71"/>
      <c r="E109" s="40"/>
      <c r="F109" s="40"/>
    </row>
    <row r="110" spans="3:6">
      <c r="C110" s="71"/>
      <c r="D110" s="71"/>
      <c r="E110" s="40"/>
      <c r="F110" s="40"/>
    </row>
    <row r="111" spans="3:6">
      <c r="C111" s="71"/>
      <c r="D111" s="71"/>
      <c r="E111" s="40"/>
      <c r="F111" s="40"/>
    </row>
    <row r="112" spans="3:6">
      <c r="C112" s="71"/>
      <c r="D112" s="71"/>
      <c r="E112" s="40"/>
      <c r="F112" s="40"/>
    </row>
    <row r="113" spans="3:6">
      <c r="C113" s="71"/>
      <c r="D113" s="71"/>
      <c r="E113" s="40"/>
      <c r="F113" s="40"/>
    </row>
    <row r="114" spans="3:6">
      <c r="C114" s="71"/>
      <c r="D114" s="71"/>
      <c r="E114" s="40"/>
      <c r="F114" s="40"/>
    </row>
    <row r="115" spans="3:6">
      <c r="C115" s="71"/>
      <c r="D115" s="71"/>
      <c r="E115" s="40"/>
      <c r="F115" s="40"/>
    </row>
    <row r="116" spans="3:6">
      <c r="C116" s="71"/>
      <c r="D116" s="71"/>
      <c r="E116" s="40"/>
      <c r="F116" s="40"/>
    </row>
    <row r="117" spans="3:6">
      <c r="C117" s="71"/>
      <c r="D117" s="71"/>
      <c r="E117" s="40"/>
      <c r="F117" s="40"/>
    </row>
    <row r="118" spans="3:6">
      <c r="C118" s="71"/>
      <c r="D118" s="71"/>
      <c r="E118" s="40"/>
      <c r="F118" s="40"/>
    </row>
    <row r="119" spans="3:6">
      <c r="C119" s="71"/>
      <c r="D119" s="71"/>
      <c r="E119" s="40"/>
      <c r="F119" s="40"/>
    </row>
    <row r="120" spans="3:6">
      <c r="C120" s="71"/>
      <c r="D120" s="71"/>
      <c r="E120" s="40"/>
      <c r="F120" s="40"/>
    </row>
    <row r="121" spans="3:6">
      <c r="C121" s="71"/>
      <c r="D121" s="71"/>
      <c r="E121" s="40"/>
      <c r="F121" s="40"/>
    </row>
    <row r="122" spans="3:6">
      <c r="C122" s="71"/>
      <c r="D122" s="71"/>
      <c r="E122" s="40"/>
      <c r="F122" s="40"/>
    </row>
    <row r="123" spans="3:6">
      <c r="C123" s="71"/>
      <c r="D123" s="71"/>
      <c r="E123" s="40"/>
      <c r="F123" s="40"/>
    </row>
    <row r="124" spans="3:6">
      <c r="C124" s="71"/>
      <c r="D124" s="71"/>
      <c r="E124" s="40"/>
      <c r="F124" s="40"/>
    </row>
    <row r="125" spans="3:6">
      <c r="C125" s="71"/>
      <c r="D125" s="71"/>
      <c r="E125" s="40"/>
      <c r="F125" s="40"/>
    </row>
    <row r="126" spans="3:6">
      <c r="C126" s="71"/>
      <c r="D126" s="71"/>
      <c r="E126" s="40"/>
      <c r="F126" s="40"/>
    </row>
    <row r="127" spans="3:6">
      <c r="C127" s="71"/>
      <c r="D127" s="71"/>
      <c r="E127" s="40"/>
      <c r="F127" s="40"/>
    </row>
    <row r="128" spans="3:6">
      <c r="C128" s="71"/>
      <c r="D128" s="71"/>
      <c r="E128" s="40"/>
      <c r="F128" s="40"/>
    </row>
    <row r="129" spans="3:6">
      <c r="C129" s="71"/>
      <c r="D129" s="71"/>
      <c r="E129" s="40"/>
      <c r="F129" s="40"/>
    </row>
    <row r="130" spans="3:6">
      <c r="C130" s="71"/>
      <c r="D130" s="71"/>
      <c r="E130" s="40"/>
      <c r="F130" s="40"/>
    </row>
    <row r="131" spans="3:6">
      <c r="C131" s="71"/>
      <c r="D131" s="71"/>
      <c r="E131" s="40"/>
      <c r="F131" s="40"/>
    </row>
    <row r="132" spans="3:6">
      <c r="C132" s="71"/>
      <c r="D132" s="71"/>
      <c r="E132" s="40"/>
      <c r="F132" s="40"/>
    </row>
    <row r="133" spans="3:6">
      <c r="C133" s="71"/>
      <c r="D133" s="71"/>
      <c r="E133" s="40"/>
      <c r="F133" s="40"/>
    </row>
    <row r="134" spans="3:6">
      <c r="C134" s="71"/>
      <c r="D134" s="71"/>
      <c r="E134" s="40"/>
      <c r="F134" s="40"/>
    </row>
    <row r="135" spans="3:6">
      <c r="C135" s="71"/>
      <c r="D135" s="71"/>
      <c r="E135" s="40"/>
      <c r="F135" s="40"/>
    </row>
    <row r="136" spans="3:6">
      <c r="C136" s="71"/>
      <c r="D136" s="71"/>
      <c r="E136" s="40"/>
      <c r="F136" s="40"/>
    </row>
    <row r="137" spans="3:6">
      <c r="C137" s="71"/>
      <c r="D137" s="71"/>
      <c r="E137" s="40"/>
      <c r="F137" s="40"/>
    </row>
    <row r="138" spans="3:6">
      <c r="C138" s="71"/>
      <c r="D138" s="71"/>
      <c r="E138" s="40"/>
      <c r="F138" s="40"/>
    </row>
    <row r="139" spans="3:6">
      <c r="C139" s="71"/>
      <c r="D139" s="71"/>
      <c r="E139" s="40"/>
      <c r="F139" s="40"/>
    </row>
    <row r="140" spans="3:6">
      <c r="C140" s="71"/>
      <c r="D140" s="71"/>
      <c r="E140" s="40"/>
      <c r="F140" s="40"/>
    </row>
    <row r="141" spans="3:6">
      <c r="C141" s="71"/>
      <c r="D141" s="71"/>
      <c r="E141" s="40"/>
      <c r="F141" s="40"/>
    </row>
    <row r="142" spans="3:6">
      <c r="C142" s="71"/>
      <c r="D142" s="71"/>
      <c r="E142" s="40"/>
      <c r="F142" s="40"/>
    </row>
    <row r="143" spans="3:6">
      <c r="C143" s="71"/>
      <c r="D143" s="71"/>
      <c r="E143" s="40"/>
      <c r="F143" s="40"/>
    </row>
    <row r="144" spans="3:6">
      <c r="C144" s="71"/>
      <c r="D144" s="71"/>
      <c r="E144" s="40"/>
      <c r="F144" s="40"/>
    </row>
    <row r="145" spans="3:6">
      <c r="C145" s="71"/>
      <c r="D145" s="71"/>
      <c r="E145" s="40"/>
      <c r="F145" s="40"/>
    </row>
    <row r="146" spans="3:6">
      <c r="C146" s="71"/>
      <c r="D146" s="71"/>
      <c r="E146" s="40"/>
      <c r="F146" s="40"/>
    </row>
    <row r="147" spans="3:6">
      <c r="C147" s="71"/>
      <c r="D147" s="71"/>
      <c r="E147" s="40"/>
      <c r="F147" s="40"/>
    </row>
    <row r="148" spans="3:6">
      <c r="C148" s="71"/>
      <c r="D148" s="71"/>
      <c r="E148" s="40"/>
      <c r="F148" s="40"/>
    </row>
    <row r="149" spans="3:6">
      <c r="C149" s="71"/>
      <c r="D149" s="71"/>
      <c r="E149" s="40"/>
      <c r="F149" s="40"/>
    </row>
    <row r="150" spans="3:6">
      <c r="C150" s="71"/>
      <c r="D150" s="71"/>
      <c r="E150" s="40"/>
      <c r="F150" s="40"/>
    </row>
    <row r="151" spans="3:6">
      <c r="C151" s="71"/>
      <c r="D151" s="71"/>
      <c r="E151" s="40"/>
      <c r="F151" s="40"/>
    </row>
    <row r="152" spans="3:6">
      <c r="C152" s="71"/>
      <c r="D152" s="71"/>
      <c r="E152" s="40"/>
      <c r="F152" s="40"/>
    </row>
    <row r="153" spans="3:6">
      <c r="C153" s="71"/>
      <c r="D153" s="71"/>
      <c r="E153" s="40"/>
      <c r="F153" s="40"/>
    </row>
    <row r="154" spans="3:6">
      <c r="C154" s="71"/>
      <c r="D154" s="71"/>
      <c r="E154" s="40"/>
      <c r="F154" s="40"/>
    </row>
    <row r="155" spans="3:6">
      <c r="C155" s="71"/>
      <c r="D155" s="71"/>
      <c r="E155" s="40"/>
      <c r="F155" s="40"/>
    </row>
    <row r="156" spans="3:6">
      <c r="C156" s="71"/>
      <c r="D156" s="71"/>
      <c r="E156" s="40"/>
      <c r="F156" s="40"/>
    </row>
    <row r="157" spans="3:6">
      <c r="C157" s="71"/>
      <c r="D157" s="71"/>
      <c r="E157" s="40"/>
      <c r="F157" s="40"/>
    </row>
    <row r="158" spans="3:6">
      <c r="C158" s="71"/>
      <c r="D158" s="71"/>
      <c r="E158" s="40"/>
      <c r="F158" s="40"/>
    </row>
    <row r="159" spans="3:6">
      <c r="C159" s="71"/>
      <c r="D159" s="71"/>
      <c r="E159" s="40"/>
      <c r="F159" s="40"/>
    </row>
    <row r="160" spans="3:6">
      <c r="C160" s="71"/>
      <c r="D160" s="71"/>
      <c r="E160" s="40"/>
      <c r="F160" s="40"/>
    </row>
    <row r="161" spans="3:6">
      <c r="C161" s="71"/>
      <c r="D161" s="71"/>
      <c r="E161" s="40"/>
      <c r="F161" s="40"/>
    </row>
    <row r="162" spans="3:6">
      <c r="C162" s="71"/>
      <c r="D162" s="71"/>
      <c r="E162" s="40"/>
      <c r="F162" s="40"/>
    </row>
    <row r="163" spans="3:6">
      <c r="C163" s="71"/>
      <c r="D163" s="71"/>
      <c r="E163" s="40"/>
      <c r="F163" s="40"/>
    </row>
    <row r="164" spans="3:6">
      <c r="C164" s="71"/>
      <c r="D164" s="71"/>
      <c r="E164" s="40"/>
      <c r="F164" s="40"/>
    </row>
    <row r="165" spans="3:6">
      <c r="C165" s="71"/>
      <c r="D165" s="71"/>
      <c r="E165" s="40"/>
      <c r="F165" s="40"/>
    </row>
    <row r="166" spans="3:6">
      <c r="C166" s="71"/>
      <c r="D166" s="71"/>
      <c r="E166" s="40"/>
      <c r="F166" s="40"/>
    </row>
    <row r="167" spans="3:6">
      <c r="C167" s="71"/>
      <c r="D167" s="71"/>
      <c r="E167" s="40"/>
      <c r="F167" s="40"/>
    </row>
    <row r="168" spans="3:6">
      <c r="C168" s="71"/>
      <c r="D168" s="71"/>
      <c r="E168" s="40"/>
      <c r="F168" s="40"/>
    </row>
    <row r="169" spans="3:6">
      <c r="C169" s="71"/>
      <c r="D169" s="71"/>
      <c r="E169" s="40"/>
      <c r="F169" s="40"/>
    </row>
    <row r="170" spans="3:6">
      <c r="C170" s="71"/>
      <c r="D170" s="71"/>
      <c r="E170" s="40"/>
      <c r="F170" s="40"/>
    </row>
    <row r="171" spans="3:6">
      <c r="C171" s="71"/>
      <c r="D171" s="71"/>
      <c r="E171" s="40"/>
      <c r="F171" s="40"/>
    </row>
    <row r="172" spans="3:6">
      <c r="C172" s="71"/>
      <c r="D172" s="71"/>
      <c r="E172" s="40"/>
      <c r="F172" s="40"/>
    </row>
    <row r="173" spans="3:6">
      <c r="C173" s="71"/>
      <c r="D173" s="71"/>
      <c r="E173" s="40"/>
      <c r="F173" s="40"/>
    </row>
    <row r="174" spans="3:6">
      <c r="C174" s="71"/>
      <c r="D174" s="71"/>
      <c r="E174" s="40"/>
      <c r="F174" s="40"/>
    </row>
    <row r="175" spans="3:6">
      <c r="C175" s="71"/>
      <c r="D175" s="71"/>
      <c r="E175" s="40"/>
      <c r="F175" s="40"/>
    </row>
    <row r="176" spans="3:6">
      <c r="C176" s="71"/>
      <c r="D176" s="71"/>
      <c r="E176" s="40"/>
      <c r="F176" s="40"/>
    </row>
    <row r="177" spans="3:6">
      <c r="C177" s="71"/>
      <c r="D177" s="71"/>
      <c r="E177" s="40"/>
      <c r="F177" s="40"/>
    </row>
    <row r="178" spans="3:6">
      <c r="C178" s="71"/>
      <c r="D178" s="71"/>
      <c r="E178" s="40"/>
      <c r="F178" s="40"/>
    </row>
    <row r="179" spans="3:6">
      <c r="C179" s="71"/>
      <c r="D179" s="71"/>
      <c r="E179" s="40"/>
      <c r="F179" s="40"/>
    </row>
    <row r="180" spans="3:6">
      <c r="C180" s="71"/>
      <c r="D180" s="71"/>
      <c r="E180" s="40"/>
      <c r="F180" s="40"/>
    </row>
    <row r="181" spans="3:6">
      <c r="C181" s="71"/>
      <c r="D181" s="71"/>
      <c r="E181" s="40"/>
      <c r="F181" s="40"/>
    </row>
    <row r="182" spans="3:6">
      <c r="C182" s="71"/>
      <c r="D182" s="71"/>
      <c r="E182" s="40"/>
      <c r="F182" s="40"/>
    </row>
    <row r="183" spans="3:6">
      <c r="C183" s="71"/>
      <c r="D183" s="71"/>
      <c r="E183" s="40"/>
      <c r="F183" s="40"/>
    </row>
    <row r="184" spans="3:6">
      <c r="C184" s="71"/>
      <c r="D184" s="71"/>
      <c r="E184" s="40"/>
      <c r="F184" s="40"/>
    </row>
    <row r="185" spans="3:6">
      <c r="C185" s="71"/>
      <c r="D185" s="71"/>
      <c r="E185" s="40"/>
      <c r="F185" s="40"/>
    </row>
    <row r="186" spans="3:6">
      <c r="C186" s="71"/>
      <c r="D186" s="71"/>
      <c r="E186" s="40"/>
      <c r="F186" s="40"/>
    </row>
    <row r="187" spans="3:6">
      <c r="C187" s="71"/>
      <c r="D187" s="71"/>
      <c r="E187" s="40"/>
      <c r="F187" s="40"/>
    </row>
    <row r="188" spans="3:6">
      <c r="C188" s="71"/>
      <c r="D188" s="71"/>
      <c r="E188" s="40"/>
      <c r="F188" s="40"/>
    </row>
    <row r="189" spans="3:6">
      <c r="C189" s="71"/>
      <c r="D189" s="71"/>
      <c r="E189" s="40"/>
      <c r="F189" s="40"/>
    </row>
    <row r="190" spans="3:6">
      <c r="C190" s="71"/>
      <c r="D190" s="71"/>
      <c r="E190" s="40"/>
      <c r="F190" s="40"/>
    </row>
    <row r="191" spans="3:6">
      <c r="C191" s="71"/>
      <c r="D191" s="71"/>
      <c r="E191" s="40"/>
      <c r="F191" s="40"/>
    </row>
    <row r="192" spans="3:6">
      <c r="C192" s="71"/>
      <c r="D192" s="71"/>
      <c r="E192" s="40"/>
      <c r="F192" s="40"/>
    </row>
    <row r="193" spans="3:6">
      <c r="C193" s="71"/>
      <c r="D193" s="71"/>
      <c r="E193" s="40"/>
      <c r="F193" s="40"/>
    </row>
    <row r="194" spans="3:6">
      <c r="C194" s="71"/>
      <c r="D194" s="71"/>
      <c r="E194" s="40"/>
      <c r="F194" s="40"/>
    </row>
    <row r="195" spans="3:6">
      <c r="C195" s="71"/>
      <c r="D195" s="71"/>
      <c r="E195" s="40"/>
      <c r="F195" s="40"/>
    </row>
    <row r="196" spans="3:6">
      <c r="C196" s="71"/>
      <c r="D196" s="71"/>
      <c r="E196" s="40"/>
      <c r="F196" s="40"/>
    </row>
    <row r="197" spans="3:6">
      <c r="C197" s="71"/>
      <c r="D197" s="71"/>
      <c r="E197" s="40"/>
      <c r="F197" s="40"/>
    </row>
    <row r="198" spans="3:6">
      <c r="C198" s="71"/>
      <c r="D198" s="71"/>
      <c r="E198" s="40"/>
      <c r="F198" s="40"/>
    </row>
    <row r="199" spans="3:6">
      <c r="C199" s="71"/>
      <c r="D199" s="71"/>
      <c r="E199" s="40"/>
      <c r="F199" s="40"/>
    </row>
    <row r="200" spans="3:6">
      <c r="C200" s="71"/>
      <c r="D200" s="71"/>
      <c r="E200" s="40"/>
      <c r="F200" s="40"/>
    </row>
    <row r="201" spans="3:6">
      <c r="C201" s="71"/>
      <c r="D201" s="71"/>
      <c r="E201" s="40"/>
      <c r="F201" s="40"/>
    </row>
    <row r="202" spans="3:6">
      <c r="C202" s="71"/>
      <c r="D202" s="71"/>
      <c r="E202" s="40"/>
      <c r="F202" s="40"/>
    </row>
    <row r="203" spans="3:6">
      <c r="C203" s="71"/>
      <c r="D203" s="71"/>
      <c r="E203" s="40"/>
      <c r="F203" s="40"/>
    </row>
    <row r="204" spans="3:6">
      <c r="C204" s="71"/>
      <c r="D204" s="71"/>
      <c r="E204" s="40"/>
      <c r="F204" s="40"/>
    </row>
    <row r="205" spans="3:6">
      <c r="C205" s="71"/>
      <c r="D205" s="71"/>
      <c r="E205" s="40"/>
      <c r="F205" s="40"/>
    </row>
    <row r="206" spans="3:6">
      <c r="F206" s="40"/>
    </row>
  </sheetData>
  <mergeCells count="9">
    <mergeCell ref="A7:E7"/>
    <mergeCell ref="A8:E8"/>
    <mergeCell ref="A9:E9"/>
    <mergeCell ref="A10:E10"/>
    <mergeCell ref="E13:E14"/>
    <mergeCell ref="A13:A15"/>
    <mergeCell ref="B13:B15"/>
    <mergeCell ref="C13:C14"/>
    <mergeCell ref="D13:D14"/>
  </mergeCells>
  <phoneticPr fontId="10" type="noConversion"/>
  <pageMargins left="1.24" right="0.39370078740157483" top="0.56000000000000005" bottom="0.39370078740157483" header="0.27559055118110237" footer="0.27559055118110237"/>
  <pageSetup paperSize="9" scale="85" orientation="portrait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B1:E15"/>
  <sheetViews>
    <sheetView topLeftCell="A10" workbookViewId="0">
      <selection activeCell="G9" sqref="G9"/>
    </sheetView>
  </sheetViews>
  <sheetFormatPr defaultRowHeight="12.75"/>
  <cols>
    <col min="3" max="3" width="28.7109375" customWidth="1"/>
    <col min="4" max="4" width="23" customWidth="1"/>
    <col min="5" max="5" width="27.42578125" customWidth="1"/>
  </cols>
  <sheetData>
    <row r="1" spans="2:5">
      <c r="E1" s="273" t="s">
        <v>303</v>
      </c>
    </row>
    <row r="2" spans="2:5">
      <c r="E2" s="273" t="s">
        <v>0</v>
      </c>
    </row>
    <row r="3" spans="2:5">
      <c r="E3" s="273" t="s">
        <v>1</v>
      </c>
    </row>
    <row r="4" spans="2:5">
      <c r="E4" s="273" t="s">
        <v>2</v>
      </c>
    </row>
    <row r="7" spans="2:5" ht="12.75" customHeight="1">
      <c r="B7" s="94" t="s">
        <v>128</v>
      </c>
      <c r="C7" s="94"/>
      <c r="D7" s="94"/>
      <c r="E7" s="94"/>
    </row>
    <row r="8" spans="2:5" ht="15.75">
      <c r="B8" s="317" t="s">
        <v>129</v>
      </c>
      <c r="C8" s="317"/>
      <c r="D8" s="317"/>
      <c r="E8" s="317"/>
    </row>
    <row r="9" spans="2:5" ht="15.75">
      <c r="B9" s="317"/>
      <c r="C9" s="317"/>
      <c r="D9" s="317"/>
      <c r="E9" s="317"/>
    </row>
    <row r="11" spans="2:5" ht="13.5" thickBot="1"/>
    <row r="12" spans="2:5" ht="94.5" customHeight="1" thickBot="1">
      <c r="B12" s="23"/>
      <c r="C12" s="24" t="s">
        <v>44</v>
      </c>
      <c r="D12" s="78" t="s">
        <v>130</v>
      </c>
      <c r="E12" s="93" t="s">
        <v>131</v>
      </c>
    </row>
    <row r="13" spans="2:5" ht="78.75" customHeight="1">
      <c r="B13" s="81" t="s">
        <v>20</v>
      </c>
      <c r="C13" s="82" t="s">
        <v>132</v>
      </c>
      <c r="D13" s="83">
        <v>0</v>
      </c>
      <c r="E13" s="84">
        <v>0</v>
      </c>
    </row>
    <row r="14" spans="2:5" ht="126" customHeight="1">
      <c r="B14" s="88" t="s">
        <v>25</v>
      </c>
      <c r="C14" s="85" t="s">
        <v>133</v>
      </c>
      <c r="D14" s="86">
        <v>0</v>
      </c>
      <c r="E14" s="87">
        <v>0</v>
      </c>
    </row>
    <row r="15" spans="2:5" ht="85.5" customHeight="1" thickBot="1">
      <c r="B15" s="89" t="s">
        <v>26</v>
      </c>
      <c r="C15" s="90" t="s">
        <v>134</v>
      </c>
      <c r="D15" s="91">
        <v>0</v>
      </c>
      <c r="E15" s="92">
        <v>0</v>
      </c>
    </row>
  </sheetData>
  <mergeCells count="2">
    <mergeCell ref="B8:E8"/>
    <mergeCell ref="B9:E9"/>
  </mergeCells>
  <phoneticPr fontId="10" type="noConversion"/>
  <printOptions horizontalCentered="1" verticalCentered="1"/>
  <pageMargins left="0.39370078740157483" right="0.39370078740157483" top="0.78740157480314965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20" max="16383" man="1"/>
    <brk id="48" max="16383" man="1"/>
    <brk id="107" max="16383" man="1"/>
    <brk id="13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B1:F20"/>
  <sheetViews>
    <sheetView workbookViewId="0">
      <selection activeCell="F18" sqref="F18"/>
    </sheetView>
  </sheetViews>
  <sheetFormatPr defaultRowHeight="12.75"/>
  <cols>
    <col min="2" max="2" width="6" customWidth="1"/>
    <col min="3" max="3" width="26.85546875" customWidth="1"/>
    <col min="4" max="4" width="25.28515625" customWidth="1"/>
    <col min="5" max="5" width="20.42578125" customWidth="1"/>
    <col min="6" max="6" width="23.7109375" customWidth="1"/>
  </cols>
  <sheetData>
    <row r="1" spans="2:6">
      <c r="F1" s="273" t="s">
        <v>304</v>
      </c>
    </row>
    <row r="2" spans="2:6">
      <c r="F2" s="273" t="s">
        <v>0</v>
      </c>
    </row>
    <row r="3" spans="2:6">
      <c r="F3" s="273" t="s">
        <v>1</v>
      </c>
    </row>
    <row r="4" spans="2:6">
      <c r="F4" s="273" t="s">
        <v>2</v>
      </c>
    </row>
    <row r="7" spans="2:6" ht="12.75" customHeight="1">
      <c r="B7" s="94" t="s">
        <v>136</v>
      </c>
      <c r="C7" s="94"/>
      <c r="D7" s="94"/>
      <c r="E7" s="94"/>
      <c r="F7" s="94"/>
    </row>
    <row r="8" spans="2:6" ht="15.75">
      <c r="B8" s="317" t="s">
        <v>137</v>
      </c>
      <c r="C8" s="317"/>
      <c r="D8" s="317"/>
      <c r="E8" s="317"/>
      <c r="F8" s="317"/>
    </row>
    <row r="9" spans="2:6" ht="15.75">
      <c r="B9" s="317" t="s">
        <v>135</v>
      </c>
      <c r="C9" s="317"/>
      <c r="D9" s="317"/>
      <c r="E9" s="317"/>
      <c r="F9" s="317"/>
    </row>
    <row r="11" spans="2:6" ht="13.5" thickBot="1"/>
    <row r="12" spans="2:6" ht="156" customHeight="1" thickBot="1">
      <c r="B12" s="23"/>
      <c r="C12" s="24" t="s">
        <v>44</v>
      </c>
      <c r="D12" s="78" t="s">
        <v>138</v>
      </c>
      <c r="E12" s="78" t="s">
        <v>139</v>
      </c>
      <c r="F12" s="93" t="s">
        <v>140</v>
      </c>
    </row>
    <row r="13" spans="2:6" ht="52.5" customHeight="1">
      <c r="B13" s="318" t="s">
        <v>20</v>
      </c>
      <c r="C13" s="82" t="s">
        <v>141</v>
      </c>
      <c r="D13" s="83">
        <v>0</v>
      </c>
      <c r="E13" s="83">
        <v>0</v>
      </c>
      <c r="F13" s="84">
        <v>0</v>
      </c>
    </row>
    <row r="14" spans="2:6" ht="25.5" customHeight="1">
      <c r="B14" s="319"/>
      <c r="C14" s="85" t="s">
        <v>115</v>
      </c>
      <c r="D14" s="86">
        <v>0</v>
      </c>
      <c r="E14" s="86">
        <v>0</v>
      </c>
      <c r="F14" s="87">
        <v>0</v>
      </c>
    </row>
    <row r="15" spans="2:6" ht="28.5" customHeight="1">
      <c r="B15" s="319"/>
      <c r="C15" s="85" t="s">
        <v>116</v>
      </c>
      <c r="D15" s="86">
        <v>0</v>
      </c>
      <c r="E15" s="86">
        <v>0</v>
      </c>
      <c r="F15" s="87">
        <v>0</v>
      </c>
    </row>
    <row r="16" spans="2:6" ht="31.5" customHeight="1" thickBot="1">
      <c r="B16" s="320"/>
      <c r="C16" s="90" t="s">
        <v>142</v>
      </c>
      <c r="D16" s="91">
        <v>0</v>
      </c>
      <c r="E16" s="91">
        <v>0</v>
      </c>
      <c r="F16" s="92">
        <v>0</v>
      </c>
    </row>
    <row r="17" spans="2:6" ht="53.25" customHeight="1">
      <c r="B17" s="318" t="s">
        <v>25</v>
      </c>
      <c r="C17" s="82" t="s">
        <v>143</v>
      </c>
      <c r="D17" s="83">
        <v>0</v>
      </c>
      <c r="E17" s="83">
        <v>0</v>
      </c>
      <c r="F17" s="84">
        <v>0</v>
      </c>
    </row>
    <row r="18" spans="2:6" ht="18.75" customHeight="1">
      <c r="B18" s="319"/>
      <c r="C18" s="85" t="s">
        <v>115</v>
      </c>
      <c r="D18" s="86">
        <v>190.98</v>
      </c>
      <c r="E18" s="86">
        <v>0.36</v>
      </c>
      <c r="F18" s="280">
        <v>15</v>
      </c>
    </row>
    <row r="19" spans="2:6" ht="25.5" customHeight="1">
      <c r="B19" s="319"/>
      <c r="C19" s="85" t="s">
        <v>116</v>
      </c>
      <c r="D19" s="86">
        <v>0</v>
      </c>
      <c r="E19" s="86">
        <v>0</v>
      </c>
      <c r="F19" s="87">
        <v>0</v>
      </c>
    </row>
    <row r="20" spans="2:6" ht="26.25" customHeight="1" thickBot="1">
      <c r="B20" s="320"/>
      <c r="C20" s="90" t="s">
        <v>142</v>
      </c>
      <c r="D20" s="91">
        <v>0</v>
      </c>
      <c r="E20" s="91">
        <v>0</v>
      </c>
      <c r="F20" s="92">
        <v>0</v>
      </c>
    </row>
  </sheetData>
  <mergeCells count="4">
    <mergeCell ref="B17:B20"/>
    <mergeCell ref="B13:B16"/>
    <mergeCell ref="B9:F9"/>
    <mergeCell ref="B8:F8"/>
  </mergeCells>
  <phoneticPr fontId="10" type="noConversion"/>
  <printOptions horizontalCentered="1"/>
  <pageMargins left="0.39370078740157483" right="0.39370078740157483" top="0.27559055118110237" bottom="0.39370078740157483" header="0.27559055118110237" footer="0.27559055118110237"/>
  <pageSetup paperSize="9" scale="90" orientation="landscape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B1:L28"/>
  <sheetViews>
    <sheetView topLeftCell="B7" workbookViewId="0">
      <selection activeCell="D16" sqref="D16"/>
    </sheetView>
  </sheetViews>
  <sheetFormatPr defaultRowHeight="12.75"/>
  <cols>
    <col min="3" max="3" width="28.7109375" customWidth="1"/>
    <col min="10" max="10" width="14.85546875" bestFit="1" customWidth="1"/>
  </cols>
  <sheetData>
    <row r="1" spans="2:12">
      <c r="L1" s="273" t="s">
        <v>305</v>
      </c>
    </row>
    <row r="2" spans="2:12">
      <c r="L2" s="273" t="s">
        <v>0</v>
      </c>
    </row>
    <row r="3" spans="2:12">
      <c r="L3" s="273" t="s">
        <v>1</v>
      </c>
    </row>
    <row r="4" spans="2:12">
      <c r="L4" s="273" t="s">
        <v>2</v>
      </c>
    </row>
    <row r="7" spans="2:12" ht="15.75">
      <c r="F7" s="77" t="s">
        <v>109</v>
      </c>
    </row>
    <row r="8" spans="2:12" ht="15.75">
      <c r="F8" s="77" t="s">
        <v>306</v>
      </c>
    </row>
    <row r="9" spans="2:12" ht="15.75">
      <c r="F9" s="77" t="s">
        <v>110</v>
      </c>
    </row>
    <row r="10" spans="2:12" ht="13.5" thickBot="1"/>
    <row r="11" spans="2:12" ht="30" customHeight="1" thickBot="1">
      <c r="B11" s="328"/>
      <c r="C11" s="330" t="s">
        <v>111</v>
      </c>
      <c r="D11" s="324" t="s">
        <v>112</v>
      </c>
      <c r="E11" s="325"/>
      <c r="F11" s="326"/>
      <c r="G11" s="324" t="s">
        <v>113</v>
      </c>
      <c r="H11" s="325"/>
      <c r="I11" s="326"/>
      <c r="J11" s="324" t="s">
        <v>114</v>
      </c>
      <c r="K11" s="325"/>
      <c r="L11" s="326"/>
    </row>
    <row r="12" spans="2:12" ht="30.75" thickBot="1">
      <c r="B12" s="329"/>
      <c r="C12" s="331"/>
      <c r="D12" s="79" t="s">
        <v>115</v>
      </c>
      <c r="E12" s="79" t="s">
        <v>116</v>
      </c>
      <c r="F12" s="79" t="s">
        <v>117</v>
      </c>
      <c r="G12" s="79" t="s">
        <v>115</v>
      </c>
      <c r="H12" s="79" t="s">
        <v>116</v>
      </c>
      <c r="I12" s="79" t="s">
        <v>117</v>
      </c>
      <c r="J12" s="79" t="s">
        <v>115</v>
      </c>
      <c r="K12" s="79" t="s">
        <v>116</v>
      </c>
      <c r="L12" s="80" t="s">
        <v>117</v>
      </c>
    </row>
    <row r="13" spans="2:12" ht="29.25" customHeight="1">
      <c r="B13" s="327" t="s">
        <v>20</v>
      </c>
      <c r="C13" s="82" t="s">
        <v>118</v>
      </c>
      <c r="D13" s="83">
        <v>71</v>
      </c>
      <c r="E13" s="83">
        <v>0</v>
      </c>
      <c r="F13" s="83">
        <v>0</v>
      </c>
      <c r="G13" s="83">
        <f>161.5+152+191.5</f>
        <v>505</v>
      </c>
      <c r="H13" s="83">
        <v>0</v>
      </c>
      <c r="I13" s="83">
        <v>0</v>
      </c>
      <c r="J13" s="334">
        <f>D13*0.4661</f>
        <v>33.0931</v>
      </c>
      <c r="K13" s="83"/>
      <c r="L13" s="84"/>
    </row>
    <row r="14" spans="2:12" ht="15" customHeight="1">
      <c r="B14" s="322"/>
      <c r="C14" s="85" t="s">
        <v>119</v>
      </c>
      <c r="D14" s="86"/>
      <c r="E14" s="86"/>
      <c r="F14" s="86"/>
      <c r="G14" s="86"/>
      <c r="H14" s="86"/>
      <c r="I14" s="86"/>
      <c r="J14" s="333"/>
      <c r="K14" s="86"/>
      <c r="L14" s="87"/>
    </row>
    <row r="15" spans="2:12" ht="18" customHeight="1">
      <c r="B15" s="323"/>
      <c r="C15" s="85" t="s">
        <v>120</v>
      </c>
      <c r="D15" s="86">
        <f>D13</f>
        <v>71</v>
      </c>
      <c r="E15" s="86"/>
      <c r="F15" s="86"/>
      <c r="G15" s="86">
        <f>G13</f>
        <v>505</v>
      </c>
      <c r="H15" s="86"/>
      <c r="I15" s="86"/>
      <c r="J15" s="333">
        <f>J13</f>
        <v>33.0931</v>
      </c>
      <c r="K15" s="86"/>
      <c r="L15" s="87"/>
    </row>
    <row r="16" spans="2:12" ht="29.25" customHeight="1">
      <c r="B16" s="321" t="s">
        <v>25</v>
      </c>
      <c r="C16" s="85" t="s">
        <v>121</v>
      </c>
      <c r="D16" s="86">
        <v>3</v>
      </c>
      <c r="E16" s="86">
        <v>0</v>
      </c>
      <c r="F16" s="86">
        <v>0</v>
      </c>
      <c r="G16" s="86">
        <f>80+130-60</f>
        <v>150</v>
      </c>
      <c r="H16" s="86">
        <v>0</v>
      </c>
      <c r="I16" s="86">
        <v>0</v>
      </c>
      <c r="J16" s="333">
        <f>(83.245+73.584-18.859)/1.18</f>
        <v>116.92372881355932</v>
      </c>
      <c r="K16" s="86"/>
      <c r="L16" s="87"/>
    </row>
    <row r="17" spans="2:12" ht="21" customHeight="1">
      <c r="B17" s="322"/>
      <c r="C17" s="85" t="s">
        <v>119</v>
      </c>
      <c r="D17" s="86"/>
      <c r="E17" s="86"/>
      <c r="F17" s="86"/>
      <c r="G17" s="86"/>
      <c r="H17" s="86"/>
      <c r="I17" s="86"/>
      <c r="J17" s="86"/>
      <c r="K17" s="86"/>
      <c r="L17" s="87"/>
    </row>
    <row r="18" spans="2:12" ht="23.25" customHeight="1">
      <c r="B18" s="323"/>
      <c r="C18" s="85" t="s">
        <v>122</v>
      </c>
      <c r="D18" s="86">
        <v>0</v>
      </c>
      <c r="E18" s="86"/>
      <c r="F18" s="86"/>
      <c r="G18" s="86">
        <v>0</v>
      </c>
      <c r="H18" s="86"/>
      <c r="I18" s="86"/>
      <c r="J18" s="86">
        <v>0</v>
      </c>
      <c r="K18" s="86"/>
      <c r="L18" s="87"/>
    </row>
    <row r="19" spans="2:12" ht="36.75" customHeight="1">
      <c r="B19" s="321" t="s">
        <v>26</v>
      </c>
      <c r="C19" s="85" t="s">
        <v>123</v>
      </c>
      <c r="D19" s="86">
        <v>0</v>
      </c>
      <c r="E19" s="86"/>
      <c r="F19" s="86"/>
      <c r="G19" s="86">
        <v>0</v>
      </c>
      <c r="H19" s="86"/>
      <c r="I19" s="86"/>
      <c r="J19" s="86"/>
      <c r="K19" s="86"/>
      <c r="L19" s="87"/>
    </row>
    <row r="20" spans="2:12" ht="20.25" customHeight="1">
      <c r="B20" s="322"/>
      <c r="C20" s="85" t="s">
        <v>119</v>
      </c>
      <c r="D20" s="86"/>
      <c r="E20" s="86"/>
      <c r="F20" s="86"/>
      <c r="G20" s="86"/>
      <c r="H20" s="86"/>
      <c r="I20" s="86"/>
      <c r="J20" s="86"/>
      <c r="K20" s="86"/>
      <c r="L20" s="87"/>
    </row>
    <row r="21" spans="2:12" ht="36.75" customHeight="1">
      <c r="B21" s="323"/>
      <c r="C21" s="85" t="s">
        <v>124</v>
      </c>
      <c r="D21" s="86"/>
      <c r="E21" s="86"/>
      <c r="F21" s="86"/>
      <c r="G21" s="86"/>
      <c r="H21" s="86"/>
      <c r="I21" s="86"/>
      <c r="J21" s="86"/>
      <c r="K21" s="86"/>
      <c r="L21" s="87"/>
    </row>
    <row r="22" spans="2:12" ht="34.5" customHeight="1">
      <c r="B22" s="321" t="s">
        <v>32</v>
      </c>
      <c r="C22" s="85" t="s">
        <v>125</v>
      </c>
      <c r="D22" s="86">
        <v>0</v>
      </c>
      <c r="E22" s="86"/>
      <c r="F22" s="86"/>
      <c r="G22" s="86">
        <v>0</v>
      </c>
      <c r="H22" s="86"/>
      <c r="I22" s="86"/>
      <c r="J22" s="86">
        <v>0</v>
      </c>
      <c r="K22" s="86"/>
      <c r="L22" s="87"/>
    </row>
    <row r="23" spans="2:12" ht="20.25" customHeight="1">
      <c r="B23" s="322"/>
      <c r="C23" s="85" t="s">
        <v>119</v>
      </c>
      <c r="D23" s="86"/>
      <c r="E23" s="86"/>
      <c r="F23" s="86"/>
      <c r="G23" s="86"/>
      <c r="H23" s="86"/>
      <c r="I23" s="86"/>
      <c r="J23" s="86"/>
      <c r="K23" s="86"/>
      <c r="L23" s="87"/>
    </row>
    <row r="24" spans="2:12" ht="33.75" customHeight="1">
      <c r="B24" s="323"/>
      <c r="C24" s="85" t="s">
        <v>124</v>
      </c>
      <c r="D24" s="86"/>
      <c r="E24" s="86"/>
      <c r="F24" s="86"/>
      <c r="G24" s="86"/>
      <c r="H24" s="86"/>
      <c r="I24" s="86"/>
      <c r="J24" s="86"/>
      <c r="K24" s="86"/>
      <c r="L24" s="87"/>
    </row>
    <row r="25" spans="2:12" ht="26.25" customHeight="1">
      <c r="B25" s="321" t="s">
        <v>33</v>
      </c>
      <c r="C25" s="85" t="s">
        <v>126</v>
      </c>
      <c r="D25" s="86">
        <v>0</v>
      </c>
      <c r="E25" s="86"/>
      <c r="F25" s="86"/>
      <c r="G25" s="86">
        <v>0</v>
      </c>
      <c r="H25" s="86"/>
      <c r="I25" s="86"/>
      <c r="J25" s="86">
        <v>0</v>
      </c>
      <c r="K25" s="86"/>
      <c r="L25" s="87"/>
    </row>
    <row r="26" spans="2:12" ht="18" customHeight="1">
      <c r="B26" s="322"/>
      <c r="C26" s="85" t="s">
        <v>119</v>
      </c>
      <c r="D26" s="86"/>
      <c r="E26" s="86"/>
      <c r="F26" s="86"/>
      <c r="G26" s="86"/>
      <c r="H26" s="86"/>
      <c r="I26" s="86"/>
      <c r="J26" s="86"/>
      <c r="K26" s="86"/>
      <c r="L26" s="87"/>
    </row>
    <row r="27" spans="2:12" ht="37.5" customHeight="1">
      <c r="B27" s="323"/>
      <c r="C27" s="85" t="s">
        <v>124</v>
      </c>
      <c r="D27" s="86"/>
      <c r="E27" s="86"/>
      <c r="F27" s="86"/>
      <c r="G27" s="86"/>
      <c r="H27" s="86"/>
      <c r="I27" s="86"/>
      <c r="J27" s="86"/>
      <c r="K27" s="86"/>
      <c r="L27" s="87"/>
    </row>
    <row r="28" spans="2:12" ht="30.75" customHeight="1" thickBot="1">
      <c r="B28" s="89" t="s">
        <v>34</v>
      </c>
      <c r="C28" s="90" t="s">
        <v>127</v>
      </c>
      <c r="D28" s="91"/>
      <c r="E28" s="91"/>
      <c r="F28" s="91"/>
      <c r="G28" s="91"/>
      <c r="H28" s="91"/>
      <c r="I28" s="91"/>
      <c r="J28" s="91"/>
      <c r="K28" s="91"/>
      <c r="L28" s="92"/>
    </row>
  </sheetData>
  <mergeCells count="10">
    <mergeCell ref="B16:B18"/>
    <mergeCell ref="B19:B21"/>
    <mergeCell ref="B22:B24"/>
    <mergeCell ref="B25:B27"/>
    <mergeCell ref="J11:L11"/>
    <mergeCell ref="B13:B15"/>
    <mergeCell ref="B11:B12"/>
    <mergeCell ref="C11:C12"/>
    <mergeCell ref="D11:F11"/>
    <mergeCell ref="G11:I11"/>
  </mergeCells>
  <phoneticPr fontId="10" type="noConversion"/>
  <printOptions horizontalCentered="1" verticalCentered="1"/>
  <pageMargins left="0.39370078740157483" right="0.39370078740157483" top="0.24" bottom="0.39370078740157483" header="0.27559055118110237" footer="0.27559055118110237"/>
  <pageSetup paperSize="9" scale="80" orientation="landscape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16383" man="1"/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J32"/>
  <sheetViews>
    <sheetView topLeftCell="A13" workbookViewId="0">
      <selection activeCell="D22" sqref="D22"/>
    </sheetView>
  </sheetViews>
  <sheetFormatPr defaultRowHeight="12.75"/>
  <cols>
    <col min="1" max="1" width="2.5703125" customWidth="1"/>
    <col min="3" max="3" width="28.7109375" customWidth="1"/>
  </cols>
  <sheetData>
    <row r="1" spans="1:10">
      <c r="I1" s="273" t="s">
        <v>307</v>
      </c>
    </row>
    <row r="2" spans="1:10">
      <c r="I2" s="273" t="s">
        <v>0</v>
      </c>
    </row>
    <row r="3" spans="1:10">
      <c r="I3" s="273" t="s">
        <v>1</v>
      </c>
    </row>
    <row r="4" spans="1:10">
      <c r="I4" s="273" t="s">
        <v>2</v>
      </c>
    </row>
    <row r="9" spans="1:10" ht="15.75">
      <c r="D9" s="77" t="s">
        <v>109</v>
      </c>
    </row>
    <row r="10" spans="1:10" ht="12.75" customHeight="1">
      <c r="A10" s="332" t="s">
        <v>308</v>
      </c>
      <c r="B10" s="332"/>
      <c r="C10" s="332"/>
      <c r="D10" s="332"/>
      <c r="E10" s="332"/>
      <c r="F10" s="332"/>
      <c r="G10" s="332"/>
      <c r="H10" s="332"/>
      <c r="I10" s="332"/>
      <c r="J10" s="332"/>
    </row>
    <row r="11" spans="1:10" ht="15.75">
      <c r="D11" s="77" t="s">
        <v>110</v>
      </c>
      <c r="F11" s="77"/>
    </row>
    <row r="12" spans="1:10" ht="15.75">
      <c r="D12" s="77"/>
      <c r="F12" s="77"/>
    </row>
    <row r="13" spans="1:10" ht="15.75">
      <c r="D13" s="77"/>
      <c r="F13" s="77"/>
    </row>
    <row r="14" spans="1:10" ht="13.5" thickBot="1"/>
    <row r="15" spans="1:10" ht="30" customHeight="1" thickBot="1">
      <c r="B15" s="328"/>
      <c r="C15" s="330" t="s">
        <v>111</v>
      </c>
      <c r="D15" s="324" t="s">
        <v>112</v>
      </c>
      <c r="E15" s="325"/>
      <c r="F15" s="326"/>
      <c r="G15" s="324" t="s">
        <v>113</v>
      </c>
      <c r="H15" s="325"/>
      <c r="I15" s="326"/>
    </row>
    <row r="16" spans="1:10" ht="30.75" thickBot="1">
      <c r="B16" s="329"/>
      <c r="C16" s="331"/>
      <c r="D16" s="79" t="s">
        <v>115</v>
      </c>
      <c r="E16" s="79" t="s">
        <v>116</v>
      </c>
      <c r="F16" s="79" t="s">
        <v>117</v>
      </c>
      <c r="G16" s="79" t="s">
        <v>115</v>
      </c>
      <c r="H16" s="79" t="s">
        <v>116</v>
      </c>
      <c r="I16" s="80" t="s">
        <v>117</v>
      </c>
    </row>
    <row r="17" spans="2:9" ht="29.25" customHeight="1">
      <c r="B17" s="327" t="s">
        <v>20</v>
      </c>
      <c r="C17" s="82" t="s">
        <v>118</v>
      </c>
      <c r="D17" s="83">
        <f>33+35+46</f>
        <v>114</v>
      </c>
      <c r="E17" s="83">
        <v>0</v>
      </c>
      <c r="F17" s="83">
        <v>0</v>
      </c>
      <c r="G17" s="83">
        <f>178+423+506</f>
        <v>1107</v>
      </c>
      <c r="H17" s="83">
        <v>0</v>
      </c>
      <c r="I17" s="84">
        <v>0</v>
      </c>
    </row>
    <row r="18" spans="2:9" ht="15" customHeight="1">
      <c r="B18" s="322"/>
      <c r="C18" s="85" t="s">
        <v>119</v>
      </c>
      <c r="D18" s="86"/>
      <c r="E18" s="86"/>
      <c r="F18" s="86"/>
      <c r="G18" s="86"/>
      <c r="H18" s="86"/>
      <c r="I18" s="87"/>
    </row>
    <row r="19" spans="2:9" ht="18" customHeight="1">
      <c r="B19" s="323"/>
      <c r="C19" s="85" t="s">
        <v>120</v>
      </c>
      <c r="D19" s="86">
        <f>D17</f>
        <v>114</v>
      </c>
      <c r="E19" s="86"/>
      <c r="F19" s="86"/>
      <c r="G19" s="86">
        <f>G17</f>
        <v>1107</v>
      </c>
      <c r="H19" s="86"/>
      <c r="I19" s="87"/>
    </row>
    <row r="20" spans="2:9" ht="29.25" customHeight="1">
      <c r="B20" s="321" t="s">
        <v>25</v>
      </c>
      <c r="C20" s="85" t="s">
        <v>121</v>
      </c>
      <c r="D20" s="86">
        <v>3</v>
      </c>
      <c r="E20" s="86">
        <v>0</v>
      </c>
      <c r="F20" s="86">
        <v>0</v>
      </c>
      <c r="G20" s="95">
        <v>150</v>
      </c>
      <c r="H20" s="86">
        <v>0</v>
      </c>
      <c r="I20" s="87">
        <v>0</v>
      </c>
    </row>
    <row r="21" spans="2:9" ht="21" customHeight="1">
      <c r="B21" s="322"/>
      <c r="C21" s="85" t="s">
        <v>119</v>
      </c>
      <c r="D21" s="86"/>
      <c r="E21" s="86"/>
      <c r="F21" s="86"/>
      <c r="G21" s="86"/>
      <c r="H21" s="86"/>
      <c r="I21" s="87"/>
    </row>
    <row r="22" spans="2:9" ht="23.25" customHeight="1">
      <c r="B22" s="323"/>
      <c r="C22" s="85" t="s">
        <v>122</v>
      </c>
      <c r="D22" s="86"/>
      <c r="E22" s="86"/>
      <c r="F22" s="86"/>
      <c r="G22" s="86"/>
      <c r="H22" s="86"/>
      <c r="I22" s="87"/>
    </row>
    <row r="23" spans="2:9" ht="36.75" customHeight="1">
      <c r="B23" s="321" t="s">
        <v>26</v>
      </c>
      <c r="C23" s="85" t="s">
        <v>123</v>
      </c>
      <c r="D23" s="86">
        <v>0</v>
      </c>
      <c r="E23" s="86">
        <v>0</v>
      </c>
      <c r="F23" s="86">
        <v>0</v>
      </c>
      <c r="G23" s="86">
        <v>0</v>
      </c>
      <c r="H23" s="86">
        <v>0</v>
      </c>
      <c r="I23" s="87">
        <v>0</v>
      </c>
    </row>
    <row r="24" spans="2:9" ht="20.25" customHeight="1">
      <c r="B24" s="322"/>
      <c r="C24" s="85" t="s">
        <v>119</v>
      </c>
      <c r="D24" s="86"/>
      <c r="E24" s="86"/>
      <c r="F24" s="86"/>
      <c r="G24" s="86"/>
      <c r="H24" s="86"/>
      <c r="I24" s="87"/>
    </row>
    <row r="25" spans="2:9" ht="36.75" customHeight="1">
      <c r="B25" s="323"/>
      <c r="C25" s="85" t="s">
        <v>124</v>
      </c>
      <c r="D25" s="86"/>
      <c r="E25" s="86"/>
      <c r="F25" s="86"/>
      <c r="G25" s="86"/>
      <c r="H25" s="86"/>
      <c r="I25" s="87"/>
    </row>
    <row r="26" spans="2:9" ht="34.5" customHeight="1">
      <c r="B26" s="321" t="s">
        <v>32</v>
      </c>
      <c r="C26" s="85" t="s">
        <v>125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7">
        <v>0</v>
      </c>
    </row>
    <row r="27" spans="2:9" ht="20.25" customHeight="1">
      <c r="B27" s="322"/>
      <c r="C27" s="85" t="s">
        <v>119</v>
      </c>
      <c r="D27" s="86"/>
      <c r="E27" s="86"/>
      <c r="F27" s="86"/>
      <c r="G27" s="86"/>
      <c r="H27" s="86"/>
      <c r="I27" s="87"/>
    </row>
    <row r="28" spans="2:9" ht="33.75" customHeight="1">
      <c r="B28" s="323"/>
      <c r="C28" s="85" t="s">
        <v>124</v>
      </c>
      <c r="D28" s="86"/>
      <c r="E28" s="86"/>
      <c r="F28" s="86"/>
      <c r="G28" s="86"/>
      <c r="H28" s="86"/>
      <c r="I28" s="87"/>
    </row>
    <row r="29" spans="2:9" ht="26.25" customHeight="1">
      <c r="B29" s="321" t="s">
        <v>33</v>
      </c>
      <c r="C29" s="85" t="s">
        <v>126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7">
        <v>0</v>
      </c>
    </row>
    <row r="30" spans="2:9" ht="18" customHeight="1">
      <c r="B30" s="322"/>
      <c r="C30" s="85" t="s">
        <v>119</v>
      </c>
      <c r="D30" s="86"/>
      <c r="E30" s="86"/>
      <c r="F30" s="86"/>
      <c r="G30" s="86"/>
      <c r="H30" s="86"/>
      <c r="I30" s="87"/>
    </row>
    <row r="31" spans="2:9" ht="37.5" customHeight="1">
      <c r="B31" s="323"/>
      <c r="C31" s="85" t="s">
        <v>124</v>
      </c>
      <c r="D31" s="86"/>
      <c r="E31" s="86"/>
      <c r="F31" s="86"/>
      <c r="G31" s="86"/>
      <c r="H31" s="86"/>
      <c r="I31" s="87"/>
    </row>
    <row r="32" spans="2:9" ht="30.75" customHeight="1" thickBot="1">
      <c r="B32" s="89" t="s">
        <v>34</v>
      </c>
      <c r="C32" s="90" t="s">
        <v>127</v>
      </c>
      <c r="D32" s="91"/>
      <c r="E32" s="91"/>
      <c r="F32" s="91"/>
      <c r="G32" s="91"/>
      <c r="H32" s="91"/>
      <c r="I32" s="92"/>
    </row>
  </sheetData>
  <mergeCells count="10">
    <mergeCell ref="B29:B31"/>
    <mergeCell ref="B17:B19"/>
    <mergeCell ref="B20:B22"/>
    <mergeCell ref="B23:B25"/>
    <mergeCell ref="B26:B28"/>
    <mergeCell ref="A10:J10"/>
    <mergeCell ref="B15:B16"/>
    <mergeCell ref="C15:C16"/>
    <mergeCell ref="D15:F15"/>
    <mergeCell ref="G15:I15"/>
  </mergeCells>
  <phoneticPr fontId="10" type="noConversion"/>
  <pageMargins left="0.75" right="0.75" top="0.54" bottom="1" header="0.5" footer="0.5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 1</vt:lpstr>
      <vt:lpstr>Прил.2</vt:lpstr>
      <vt:lpstr>Прил.3</vt:lpstr>
      <vt:lpstr>Прил.4</vt:lpstr>
      <vt:lpstr>Прил.5</vt:lpstr>
      <vt:lpstr>Прил.6</vt:lpstr>
      <vt:lpstr>Прил. 7</vt:lpstr>
      <vt:lpstr>Прил. 8</vt:lpstr>
      <vt:lpstr>Прил.9</vt:lpstr>
      <vt:lpstr>'Прил. 7'!Заголовки_для_печати</vt:lpstr>
      <vt:lpstr>'Прил. 8'!Заголовки_для_печати</vt:lpstr>
      <vt:lpstr>Прил.5!Заголовки_для_печати</vt:lpstr>
      <vt:lpstr>Прил.6!Заголовки_для_печати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yulya yaroshenko</dc:creator>
  <cp:lastModifiedBy>User</cp:lastModifiedBy>
  <cp:lastPrinted>2015-10-13T05:54:21Z</cp:lastPrinted>
  <dcterms:created xsi:type="dcterms:W3CDTF">2004-09-19T06:34:55Z</dcterms:created>
  <dcterms:modified xsi:type="dcterms:W3CDTF">2018-10-30T10:05:09Z</dcterms:modified>
</cp:coreProperties>
</file>